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tabRatio="690"/>
  </bookViews>
  <sheets>
    <sheet name="2020г" sheetId="5" r:id="rId1"/>
    <sheet name="2021 год" sheetId="9" r:id="rId2"/>
    <sheet name="2022 год " sheetId="11" r:id="rId3"/>
    <sheet name="2023 год " sheetId="15" r:id="rId4"/>
    <sheet name="Перечень прогр." sheetId="12" r:id="rId5"/>
  </sheets>
  <calcPr calcId="125725"/>
</workbook>
</file>

<file path=xl/calcChain.xml><?xml version="1.0" encoding="utf-8"?>
<calcChain xmlns="http://schemas.openxmlformats.org/spreadsheetml/2006/main">
  <c r="E42" i="12"/>
  <c r="E43"/>
  <c r="E41"/>
  <c r="D40"/>
  <c r="D39"/>
  <c r="E37"/>
  <c r="D37" s="1"/>
  <c r="D36"/>
  <c r="D33" s="1"/>
  <c r="D35"/>
  <c r="G33"/>
  <c r="F33"/>
  <c r="E33"/>
  <c r="D32"/>
  <c r="D31"/>
  <c r="G29"/>
  <c r="F29"/>
  <c r="E29"/>
  <c r="G37" i="5"/>
  <c r="E37"/>
  <c r="F37"/>
  <c r="D29" i="12" l="1"/>
  <c r="D33" i="15"/>
  <c r="G33"/>
  <c r="C33"/>
  <c r="F33" i="11"/>
  <c r="E33"/>
  <c r="G33" s="1"/>
  <c r="D33"/>
  <c r="C33"/>
  <c r="D31" i="9"/>
  <c r="C31"/>
  <c r="F31" i="15"/>
  <c r="E31" s="1"/>
  <c r="F32"/>
  <c r="E32" s="1"/>
  <c r="F30"/>
  <c r="E30" s="1"/>
  <c r="F29"/>
  <c r="E29" s="1"/>
  <c r="F28"/>
  <c r="E28" s="1"/>
  <c r="F27"/>
  <c r="E27" s="1"/>
  <c r="F26"/>
  <c r="E26" s="1"/>
  <c r="F25"/>
  <c r="E25" s="1"/>
  <c r="D44" i="12"/>
  <c r="D42"/>
  <c r="D28"/>
  <c r="D27"/>
  <c r="D24"/>
  <c r="D23"/>
  <c r="D18"/>
  <c r="D17"/>
  <c r="D16"/>
  <c r="D13"/>
  <c r="D14"/>
  <c r="H21"/>
  <c r="H12"/>
  <c r="H43"/>
  <c r="G43"/>
  <c r="F43"/>
  <c r="H41"/>
  <c r="H19"/>
  <c r="G31" i="11"/>
  <c r="D43" i="12" l="1"/>
  <c r="H45"/>
  <c r="F23" i="15"/>
  <c r="E23" s="1"/>
  <c r="F32" i="11"/>
  <c r="E32" s="1"/>
  <c r="F24" l="1"/>
  <c r="E24" s="1"/>
  <c r="F17"/>
  <c r="F25"/>
  <c r="E25" s="1"/>
  <c r="E17" l="1"/>
  <c r="F26" l="1"/>
  <c r="E26" s="1"/>
  <c r="F28"/>
  <c r="E28" s="1"/>
  <c r="F27"/>
  <c r="E27" s="1"/>
  <c r="F24" i="15"/>
  <c r="E24" s="1"/>
  <c r="F22"/>
  <c r="E22" s="1"/>
  <c r="F21"/>
  <c r="E21" s="1"/>
  <c r="F20"/>
  <c r="E20" s="1"/>
  <c r="F19"/>
  <c r="E19" s="1"/>
  <c r="F18"/>
  <c r="E18" s="1"/>
  <c r="F17"/>
  <c r="E17" s="1"/>
  <c r="F16"/>
  <c r="E16" l="1"/>
  <c r="E33" s="1"/>
  <c r="F33"/>
  <c r="G31" i="9"/>
  <c r="F29"/>
  <c r="E29" s="1"/>
  <c r="F19"/>
  <c r="E19" s="1"/>
  <c r="F20"/>
  <c r="E20" s="1"/>
  <c r="F21"/>
  <c r="E21" s="1"/>
  <c r="F22"/>
  <c r="E22" s="1"/>
  <c r="F23"/>
  <c r="E23" s="1"/>
  <c r="F24"/>
  <c r="E24" s="1"/>
  <c r="F25"/>
  <c r="E25" s="1"/>
  <c r="F26"/>
  <c r="E26" s="1"/>
  <c r="F27"/>
  <c r="E27" s="1"/>
  <c r="F18"/>
  <c r="E18" s="1"/>
  <c r="F17"/>
  <c r="E17" s="1"/>
  <c r="F16" l="1"/>
  <c r="C37" i="5"/>
  <c r="D37"/>
  <c r="F30" i="11"/>
  <c r="E30" s="1"/>
  <c r="F21"/>
  <c r="E21" s="1"/>
  <c r="F20"/>
  <c r="E20" s="1"/>
  <c r="E25" i="12"/>
  <c r="D25"/>
  <c r="G21"/>
  <c r="F21"/>
  <c r="E21"/>
  <c r="G19"/>
  <c r="F19"/>
  <c r="E19"/>
  <c r="E15"/>
  <c r="E12" s="1"/>
  <c r="F15"/>
  <c r="F12" s="1"/>
  <c r="G15"/>
  <c r="G12" s="1"/>
  <c r="F41"/>
  <c r="G41"/>
  <c r="G45" l="1"/>
  <c r="E16" i="9"/>
  <c r="D41" i="12"/>
  <c r="F45"/>
  <c r="D19"/>
  <c r="D15"/>
  <c r="D12" s="1"/>
  <c r="D21"/>
  <c r="E45" l="1"/>
  <c r="D45" s="1"/>
  <c r="F23" i="11"/>
  <c r="E23" s="1"/>
  <c r="F29"/>
  <c r="E29" s="1"/>
  <c r="F22"/>
  <c r="E22" s="1"/>
  <c r="F19"/>
  <c r="E19" s="1"/>
  <c r="F18"/>
  <c r="E18" l="1"/>
  <c r="F36" i="5"/>
  <c r="F35"/>
  <c r="F24"/>
  <c r="E24"/>
  <c r="F34"/>
  <c r="E34" s="1"/>
  <c r="F33"/>
  <c r="E33" s="1"/>
  <c r="F32"/>
  <c r="E32" s="1"/>
  <c r="F31"/>
  <c r="E31" s="1"/>
  <c r="F30"/>
  <c r="E30" s="1"/>
  <c r="F29"/>
  <c r="E29" s="1"/>
  <c r="F28"/>
  <c r="E28" s="1"/>
  <c r="F27"/>
  <c r="E27" s="1"/>
  <c r="F26"/>
  <c r="E26" s="1"/>
  <c r="F25"/>
  <c r="E25" s="1"/>
  <c r="F23"/>
  <c r="E23" s="1"/>
  <c r="F22"/>
  <c r="E22" s="1"/>
  <c r="F21"/>
  <c r="E21" s="1"/>
  <c r="F20"/>
  <c r="E20" s="1"/>
  <c r="F19"/>
  <c r="E19" s="1"/>
  <c r="F18"/>
  <c r="E18" s="1"/>
  <c r="F17"/>
  <c r="E17" s="1"/>
  <c r="F28" i="9" l="1"/>
  <c r="E28" l="1"/>
  <c r="E31" s="1"/>
  <c r="F31"/>
</calcChain>
</file>

<file path=xl/sharedStrings.xml><?xml version="1.0" encoding="utf-8"?>
<sst xmlns="http://schemas.openxmlformats.org/spreadsheetml/2006/main" count="203" uniqueCount="141">
  <si>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</si>
  <si>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</si>
  <si>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</si>
  <si>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</si>
  <si>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</si>
  <si>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</si>
  <si>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</si>
  <si>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</si>
  <si>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и содержание объектов дорожной инфраструктуры</t>
  </si>
  <si>
    <t>Всего  тыс. руб.</t>
  </si>
  <si>
    <t xml:space="preserve">ул.Победы             </t>
  </si>
  <si>
    <t xml:space="preserve">ул.Гайдара (от ул.Зеленая до ул.Березовая </t>
  </si>
  <si>
    <t>ул.Вишневая</t>
  </si>
  <si>
    <t>Тротуар ул.Октябрьская в границе дома №9</t>
  </si>
  <si>
    <t>ул.Л.Шебанова(от ул.Мира до ул.Заречная)</t>
  </si>
  <si>
    <t>ул.Мира(от ул.Индустриальная до автошколы Автостандарт)</t>
  </si>
  <si>
    <t>Площадь м2</t>
  </si>
  <si>
    <t>.ул.1-я Бутуровка (от жилого дома по ул. Московская 106а до ул. Элеваторная)</t>
  </si>
  <si>
    <t>тротуар ул.Дружбы Народов(от ул.Кирова до д.№1 по ул.ДружбыНародов)</t>
  </si>
  <si>
    <t>ул.Молодежная (от д.№37А до дома№85)</t>
  </si>
  <si>
    <t>Итого:</t>
  </si>
  <si>
    <t>автомобильных дорог, подлежащих ремонту в 2020году</t>
  </si>
  <si>
    <t xml:space="preserve">ул. 9Мая  </t>
  </si>
  <si>
    <t xml:space="preserve">Замена ограждений,перил и тротуаров(текущий ремонт) на мосту через р.Ливенка по ул.Свердлова </t>
  </si>
  <si>
    <t>протяженность м</t>
  </si>
  <si>
    <t>ул.Курская (от ул.9Мая до ул.Беляева</t>
  </si>
  <si>
    <t>ул.Заводская(от ул.Елецкая до ул.Георгиевская)</t>
  </si>
  <si>
    <t>ул.Денисова (от дома№28 до дома №32)</t>
  </si>
  <si>
    <t>тротуар по ул.Фрунзе от д.№80 до д.№180</t>
  </si>
  <si>
    <t xml:space="preserve">ул.Пухова </t>
  </si>
  <si>
    <t>от___________________ 2020г №__________</t>
  </si>
  <si>
    <t>тротуар по ул.Октябрьская от сквера "Славянский сад до физкультурно-оздоровительного комплекса ул.Октябрьская д.90</t>
  </si>
  <si>
    <t>постановлению администрации города Ливны</t>
  </si>
  <si>
    <t>автомобильных дорог, подлежащих ремонту в 2021году</t>
  </si>
  <si>
    <t xml:space="preserve">ул.1 Пушкарская             </t>
  </si>
  <si>
    <t>ул. 25 Декабря</t>
  </si>
  <si>
    <t>ул. Гражданская (от ул. Щербакова до ул. Мира)</t>
  </si>
  <si>
    <t>ул. Земляничная</t>
  </si>
  <si>
    <t>ул. Максима Горького (от ул. Дзержинского до ул. Кирова)</t>
  </si>
  <si>
    <t>ул. Мира (от ул. Лейтенанта Шебанова до ул. Мира, д.1</t>
  </si>
  <si>
    <t>ул. Славная</t>
  </si>
  <si>
    <t>ул. Хохлова (от ул. Шмидта – до филиала ОАО «Газпром газораспределения Орел)»</t>
  </si>
  <si>
    <t>ул. Гайдара от ул. Индустриальная до ул. Октябрьская ТЦ «Ермак»</t>
  </si>
  <si>
    <t xml:space="preserve">ул. Гайдара от ул. Железнодорожная до ул. Индустриальная </t>
  </si>
  <si>
    <t>а/б-6960 плитка тр.-3250</t>
  </si>
  <si>
    <t>а/б-9100, тротуар-540</t>
  </si>
  <si>
    <t>а/б-3429,15, тротуар-564,5</t>
  </si>
  <si>
    <t>а/б-4464,45, тротуар-724,44</t>
  </si>
  <si>
    <t>тротуар ул. Свердлова (от ул. Ленина до ул. Максима Горького)</t>
  </si>
  <si>
    <t>автомобильных дорог, подлежащих ремонту в 2022году</t>
  </si>
  <si>
    <t>ул.Комарова</t>
  </si>
  <si>
    <t>Тротуар по ул.Кирова (от ул.К.Маркса до ул.Московская)</t>
  </si>
  <si>
    <t>Тротур по ул.Московская</t>
  </si>
  <si>
    <t>ул.Лизы Чайкиной (от ул.Заливенская до ул.Степная)</t>
  </si>
  <si>
    <t>ул.Заливенская (от ул.Елецкая до ул.Хохлова)</t>
  </si>
  <si>
    <t>ул.2я Стрелецкая</t>
  </si>
  <si>
    <t>ул. Капитана Филиппова (от ул. К.Маркса до ул. Рабочая)</t>
  </si>
  <si>
    <t>ул. Поликарпова (ул. Титова до ул. Поликарпова)</t>
  </si>
  <si>
    <t>ул. Титова (от ул. Пушкина до ул. Щербакова)</t>
  </si>
  <si>
    <t>ул. Поликарпова (от площади Победы до ул. Дружбы Народов)</t>
  </si>
  <si>
    <t>ул. Селищева (от ул.Денисова до ул. Индустриальная)</t>
  </si>
  <si>
    <t>Перечень программных мероприятий</t>
  </si>
  <si>
    <t>Цель, задачи, мероприятия</t>
  </si>
  <si>
    <t>Источники финансирования</t>
  </si>
  <si>
    <t>Объемы финансирования, тыс.руб.</t>
  </si>
  <si>
    <t>Заказчики, ответственные за исполнение</t>
  </si>
  <si>
    <t>Всего</t>
  </si>
  <si>
    <t>2020 год</t>
  </si>
  <si>
    <t>2021 год</t>
  </si>
  <si>
    <t>2022 год</t>
  </si>
  <si>
    <t>Дорожный фонд Орловской области / Дорожный фонд г. Ливны</t>
  </si>
  <si>
    <t>Управление ЖКХ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</si>
  <si>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</si>
  <si>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</si>
  <si>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</si>
  <si>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</si>
  <si>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</si>
  <si>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</si>
  <si>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</si>
  <si>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</si>
  <si>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</si>
  <si>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</si>
  <si>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>ул. Кирова (парковка за автовокзалом)</t>
  </si>
  <si>
    <t>Задача 1: проведение ремонта автомобильных дорог общего пользования местного значения города</t>
  </si>
  <si>
    <t xml:space="preserve">Мероприятие 1 Ремонт автомобильных дорог общего пользования местного значения города </t>
  </si>
  <si>
    <t xml:space="preserve">Ремонт автомобильных дорог города </t>
  </si>
  <si>
    <t>Задача2: проведение мероприятий по содержанию автомобильных дорог общего пользования местного значения города</t>
  </si>
  <si>
    <t>Мероприятие 1 Содержание автомобильных дорог общего пользования местного значения  города</t>
  </si>
  <si>
    <t>2.2.</t>
  </si>
  <si>
    <t>2.3.</t>
  </si>
  <si>
    <t>Мероприятие 1 Содержание автомобильных дорог общего пользования местного значения  города (приобретение автогидроподъемника телескопического)</t>
  </si>
  <si>
    <t>из них: Дорожный фонд Орловской области</t>
  </si>
  <si>
    <t>Дорожный фонд г. Лины</t>
  </si>
  <si>
    <t>Дорожный фонд Орловской области (кредиторская задолженность 2019 года)</t>
  </si>
  <si>
    <t>пер. Дачный</t>
  </si>
  <si>
    <t>пер. Почтовый</t>
  </si>
  <si>
    <t>ул. Заовражная</t>
  </si>
  <si>
    <t>ул. 1-я Луговая (водоотвод)</t>
  </si>
  <si>
    <t>ул. Железнодорожная</t>
  </si>
  <si>
    <t>ул. Элеваторная</t>
  </si>
  <si>
    <t>тротуар ул.М.Горького(от ул.Свердлова до ул.Дзержинского)</t>
  </si>
  <si>
    <t>тротуар по ул.Гайдара в границе дома № 2</t>
  </si>
  <si>
    <t>ул. Гагарина</t>
  </si>
  <si>
    <t>ул. Баженова (спортивная площадка "Чемпион"))</t>
  </si>
  <si>
    <t>Тротуар по ул. Орловская</t>
  </si>
  <si>
    <t>Переулок Светлый</t>
  </si>
  <si>
    <t>Ул. Денисова (от д. №13 до д.№17)</t>
  </si>
  <si>
    <t>Ул. Моногаровская</t>
  </si>
  <si>
    <t>ул. Садовая</t>
  </si>
  <si>
    <t>ул. Хохлова (от филиала ОАО "Газпром" до</t>
  </si>
  <si>
    <t>ул. Селищева (от ул. Индустриальная д. 196 до ул. Мира)</t>
  </si>
  <si>
    <t>пер. 2-й Стрелецкий</t>
  </si>
  <si>
    <t>ул. Индустриальная (от ул. Денисова до АО "Автоагрегат")</t>
  </si>
  <si>
    <t>ул. Суходольная</t>
  </si>
  <si>
    <t>2023 год</t>
  </si>
  <si>
    <t>автомобильных дорог, подлежащих ремонту в 2023году</t>
  </si>
  <si>
    <t>ул. Заводская</t>
  </si>
  <si>
    <t>ул. Песочная</t>
  </si>
  <si>
    <t>ул. Бахтина</t>
  </si>
  <si>
    <t>ул. Редькина</t>
  </si>
  <si>
    <t>ул. Свердлова (от ул. Др. Народов до ул. К.Маркса)</t>
  </si>
  <si>
    <t>тротуар по ул. К. Маркса (от ул. Кирова до границы г.Ливны)</t>
  </si>
  <si>
    <t>ул. Зеленая (от ул. Л-та Шебанова до д. 1А)</t>
  </si>
  <si>
    <t>ул. Елецкая (от ул. Аникушкина до ул. Хохлова)</t>
  </si>
  <si>
    <t>Приложение   к</t>
  </si>
  <si>
    <t>Приложение  к</t>
  </si>
  <si>
    <t>"Приложение 1</t>
  </si>
  <si>
    <t>города Ливны на 2020 - 2023 годы"</t>
  </si>
  <si>
    <t xml:space="preserve">"Приложение 2  </t>
  </si>
  <si>
    <t xml:space="preserve">"Приложение 3  </t>
  </si>
  <si>
    <t xml:space="preserve">"Приложение 4  </t>
  </si>
  <si>
    <t>Местный бюджет</t>
  </si>
  <si>
    <t>Областной бюджет</t>
  </si>
  <si>
    <t xml:space="preserve"> Местный бюджет</t>
  </si>
  <si>
    <t xml:space="preserve">Приложение 5 </t>
  </si>
  <si>
    <t>к муниципальной программе "Ремонт, строительство, реконструкция и содержание объектов дорожной инфраструктуры города Ливны на 2020-2023 годы"</t>
  </si>
  <si>
    <t>Мероприятие 3 Содержание автомобильных дорог общего пользования местного значения  города (приобретение трактора Беларус 320.4М)</t>
  </si>
  <si>
    <t>Мероприятие 4 Содержание автомобильных дорог общего пользования местного значения  города (приобретение газонокосилки самоходной (Минитрактор Митракс Т150)</t>
  </si>
  <si>
    <t>Мероприятие 5 Содержание автомобильных дорог общего пользования местного значения  города (приобретение навесного оборудования для коммунальной специализированной техники -газонокосилки самоходной (Минитрактор Митракс Т150)</t>
  </si>
  <si>
    <t>2.4.</t>
  </si>
  <si>
    <t>2.5.</t>
  </si>
</sst>
</file>

<file path=xl/styles.xml><?xml version="1.0" encoding="utf-8"?>
<styleSheet xmlns="http://schemas.openxmlformats.org/spreadsheetml/2006/main">
  <numFmts count="7">
    <numFmt numFmtId="164" formatCode="0.000"/>
    <numFmt numFmtId="165" formatCode="#,##0.000"/>
    <numFmt numFmtId="166" formatCode="0.0"/>
    <numFmt numFmtId="167" formatCode="0.00000000"/>
    <numFmt numFmtId="168" formatCode="0.000000000E+00"/>
    <numFmt numFmtId="169" formatCode="0.00000"/>
    <numFmt numFmtId="170" formatCode="0.0000"/>
  </numFmts>
  <fonts count="26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3" fillId="2" borderId="0" xfId="0" applyFont="1" applyFill="1"/>
    <xf numFmtId="0" fontId="15" fillId="2" borderId="0" xfId="0" applyFont="1" applyFill="1"/>
    <xf numFmtId="0" fontId="4" fillId="0" borderId="3" xfId="0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4" fontId="24" fillId="0" borderId="1" xfId="0" applyNumberFormat="1" applyFont="1" applyBorder="1" applyAlignment="1">
      <alignment horizontal="right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2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/>
    <xf numFmtId="167" fontId="0" fillId="0" borderId="0" xfId="0" applyNumberFormat="1"/>
    <xf numFmtId="168" fontId="0" fillId="0" borderId="0" xfId="0" applyNumberFormat="1"/>
    <xf numFmtId="169" fontId="4" fillId="3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Border="1" applyAlignment="1">
      <alignment horizontal="center" vertical="center"/>
    </xf>
    <xf numFmtId="169" fontId="0" fillId="0" borderId="0" xfId="0" applyNumberFormat="1"/>
    <xf numFmtId="169" fontId="4" fillId="0" borderId="1" xfId="0" applyNumberFormat="1" applyFont="1" applyFill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/>
    <xf numFmtId="164" fontId="16" fillId="3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164" fontId="25" fillId="3" borderId="1" xfId="0" applyNumberFormat="1" applyFont="1" applyFill="1" applyBorder="1" applyAlignment="1">
      <alignment horizontal="right" vertical="center" wrapText="1"/>
    </xf>
    <xf numFmtId="164" fontId="25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70" fontId="2" fillId="3" borderId="1" xfId="0" applyNumberFormat="1" applyFont="1" applyFill="1" applyBorder="1" applyAlignment="1">
      <alignment horizontal="right" vertical="center" wrapText="1"/>
    </xf>
    <xf numFmtId="9" fontId="9" fillId="3" borderId="1" xfId="0" applyNumberFormat="1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/>
    </xf>
    <xf numFmtId="9" fontId="14" fillId="3" borderId="1" xfId="0" applyNumberFormat="1" applyFont="1" applyFill="1" applyBorder="1" applyAlignment="1">
      <alignment horizontal="left" vertical="center" wrapText="1"/>
    </xf>
    <xf numFmtId="170" fontId="12" fillId="3" borderId="1" xfId="0" applyNumberFormat="1" applyFont="1" applyFill="1" applyBorder="1" applyAlignment="1">
      <alignment horizontal="righ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170" fontId="16" fillId="3" borderId="1" xfId="0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164" fontId="22" fillId="3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right" vertical="center" wrapText="1"/>
    </xf>
    <xf numFmtId="169" fontId="24" fillId="3" borderId="1" xfId="0" applyNumberFormat="1" applyFont="1" applyFill="1" applyBorder="1" applyAlignment="1">
      <alignment horizontal="right" vertical="center" wrapText="1"/>
    </xf>
    <xf numFmtId="169" fontId="12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9" fillId="3" borderId="1" xfId="0" applyFont="1" applyFill="1" applyBorder="1" applyAlignment="1">
      <alignment horizontal="center" vertical="top" wrapText="1"/>
    </xf>
    <xf numFmtId="164" fontId="20" fillId="3" borderId="1" xfId="0" applyNumberFormat="1" applyFont="1" applyFill="1" applyBorder="1" applyAlignment="1">
      <alignment horizontal="right" vertical="center" wrapText="1"/>
    </xf>
    <xf numFmtId="0" fontId="19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3" fillId="3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3" borderId="1" xfId="0" applyFont="1" applyFill="1" applyBorder="1" applyAlignment="1">
      <alignment vertical="top" wrapText="1"/>
    </xf>
    <xf numFmtId="169" fontId="23" fillId="3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16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8" fillId="3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37"/>
  <sheetViews>
    <sheetView tabSelected="1" zoomScale="72" zoomScaleNormal="72" workbookViewId="0">
      <selection activeCell="D7" sqref="D7:G7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3.28515625" customWidth="1"/>
    <col min="6" max="6" width="10.7109375" bestFit="1" customWidth="1"/>
    <col min="7" max="7" width="11.7109375" customWidth="1"/>
  </cols>
  <sheetData>
    <row r="3" spans="1:7" hidden="1">
      <c r="B3" s="53"/>
      <c r="C3" s="53"/>
      <c r="D3" s="53"/>
      <c r="E3" s="53" t="s">
        <v>124</v>
      </c>
      <c r="F3" s="53"/>
      <c r="G3" s="53"/>
    </row>
    <row r="4" spans="1:7" hidden="1">
      <c r="B4" s="53"/>
      <c r="C4" s="53"/>
      <c r="D4" s="53" t="s">
        <v>32</v>
      </c>
      <c r="E4" s="53"/>
      <c r="F4" s="53"/>
      <c r="G4" s="53"/>
    </row>
    <row r="5" spans="1:7" ht="12" hidden="1" customHeight="1">
      <c r="B5" s="53"/>
      <c r="C5" s="53"/>
      <c r="D5" s="53" t="s">
        <v>30</v>
      </c>
      <c r="E5" s="53"/>
      <c r="F5" s="53"/>
      <c r="G5" s="53"/>
    </row>
    <row r="6" spans="1:7">
      <c r="E6" s="7" t="s">
        <v>126</v>
      </c>
      <c r="F6" s="7"/>
      <c r="G6" s="7"/>
    </row>
    <row r="7" spans="1:7">
      <c r="D7" s="113" t="s">
        <v>6</v>
      </c>
      <c r="E7" s="113"/>
      <c r="F7" s="113"/>
      <c r="G7" s="113"/>
    </row>
    <row r="8" spans="1:7">
      <c r="D8" s="113" t="s">
        <v>7</v>
      </c>
      <c r="E8" s="113"/>
      <c r="F8" s="113"/>
      <c r="G8" s="113"/>
    </row>
    <row r="9" spans="1:7">
      <c r="D9" s="113" t="s">
        <v>8</v>
      </c>
      <c r="E9" s="113"/>
      <c r="F9" s="113"/>
      <c r="G9" s="113"/>
    </row>
    <row r="10" spans="1:7">
      <c r="D10" s="113" t="s">
        <v>127</v>
      </c>
      <c r="E10" s="113"/>
      <c r="F10" s="113"/>
      <c r="G10" s="113"/>
    </row>
    <row r="12" spans="1:7" ht="15.75">
      <c r="A12" s="114" t="s">
        <v>1</v>
      </c>
      <c r="B12" s="114"/>
      <c r="C12" s="114"/>
      <c r="D12" s="114"/>
      <c r="E12" s="114"/>
      <c r="F12" s="114"/>
      <c r="G12" s="114"/>
    </row>
    <row r="13" spans="1:7" ht="15.75">
      <c r="A13" s="114" t="s">
        <v>21</v>
      </c>
      <c r="B13" s="114"/>
      <c r="C13" s="114"/>
      <c r="D13" s="114"/>
      <c r="E13" s="114"/>
      <c r="F13" s="114"/>
      <c r="G13" s="114"/>
    </row>
    <row r="15" spans="1:7">
      <c r="A15" s="115" t="s">
        <v>0</v>
      </c>
      <c r="B15" s="112" t="s">
        <v>2</v>
      </c>
      <c r="C15" s="16"/>
      <c r="D15" s="112" t="s">
        <v>16</v>
      </c>
      <c r="E15" s="112" t="s">
        <v>3</v>
      </c>
      <c r="F15" s="112"/>
      <c r="G15" s="112" t="s">
        <v>9</v>
      </c>
    </row>
    <row r="16" spans="1:7" ht="63.75">
      <c r="A16" s="116"/>
      <c r="B16" s="117"/>
      <c r="C16" s="17" t="s">
        <v>24</v>
      </c>
      <c r="D16" s="112"/>
      <c r="E16" s="16" t="s">
        <v>4</v>
      </c>
      <c r="F16" s="16" t="s">
        <v>5</v>
      </c>
      <c r="G16" s="112"/>
    </row>
    <row r="17" spans="1:7" ht="15.75">
      <c r="A17" s="8">
        <v>1</v>
      </c>
      <c r="B17" s="4" t="s">
        <v>10</v>
      </c>
      <c r="C17" s="3">
        <v>624</v>
      </c>
      <c r="D17" s="18">
        <v>5300</v>
      </c>
      <c r="E17" s="19">
        <f>G17-F17</f>
        <v>8424.910890000001</v>
      </c>
      <c r="F17" s="19">
        <f>0.01*G17</f>
        <v>85.100110000000001</v>
      </c>
      <c r="G17" s="19">
        <v>8510.0110000000004</v>
      </c>
    </row>
    <row r="18" spans="1:7" ht="15.75">
      <c r="A18" s="8">
        <v>2</v>
      </c>
      <c r="B18" s="4" t="s">
        <v>22</v>
      </c>
      <c r="C18" s="3">
        <v>563</v>
      </c>
      <c r="D18" s="10">
        <v>3200</v>
      </c>
      <c r="E18" s="19">
        <f t="shared" ref="E18:E34" si="0">G18-F18</f>
        <v>4312.0383372000006</v>
      </c>
      <c r="F18" s="19">
        <f t="shared" ref="F18:F36" si="1">0.01*G18</f>
        <v>43.555942800000004</v>
      </c>
      <c r="G18" s="19">
        <v>4355.5942800000003</v>
      </c>
    </row>
    <row r="19" spans="1:7" ht="47.25">
      <c r="A19" s="8">
        <v>3</v>
      </c>
      <c r="B19" s="4" t="s">
        <v>14</v>
      </c>
      <c r="C19" s="24">
        <v>350</v>
      </c>
      <c r="D19" s="5">
        <v>2100</v>
      </c>
      <c r="E19" s="19">
        <f t="shared" si="0"/>
        <v>2197.2871799999998</v>
      </c>
      <c r="F19" s="19">
        <f t="shared" si="1"/>
        <v>22.19482</v>
      </c>
      <c r="G19" s="19">
        <v>2219.482</v>
      </c>
    </row>
    <row r="20" spans="1:7" ht="47.25">
      <c r="A20" s="39">
        <v>4</v>
      </c>
      <c r="B20" s="13" t="s">
        <v>11</v>
      </c>
      <c r="C20" s="20">
        <v>142</v>
      </c>
      <c r="D20" s="5">
        <v>1210</v>
      </c>
      <c r="E20" s="19">
        <f t="shared" si="0"/>
        <v>994.96683000000007</v>
      </c>
      <c r="F20" s="19">
        <f t="shared" si="1"/>
        <v>10.050170000000001</v>
      </c>
      <c r="G20" s="19">
        <v>1005.0170000000001</v>
      </c>
    </row>
    <row r="21" spans="1:7" ht="15.75">
      <c r="A21" s="5">
        <v>5</v>
      </c>
      <c r="B21" s="4" t="s">
        <v>12</v>
      </c>
      <c r="C21" s="3">
        <v>320</v>
      </c>
      <c r="D21" s="10">
        <v>2646</v>
      </c>
      <c r="E21" s="19">
        <f t="shared" si="0"/>
        <v>2944.4609501999998</v>
      </c>
      <c r="F21" s="19">
        <f t="shared" si="1"/>
        <v>29.742029800000001</v>
      </c>
      <c r="G21" s="21">
        <v>2974.20298</v>
      </c>
    </row>
    <row r="22" spans="1:7" ht="31.5">
      <c r="A22" s="5">
        <v>6</v>
      </c>
      <c r="B22" s="6" t="s">
        <v>19</v>
      </c>
      <c r="C22" s="15">
        <v>1021</v>
      </c>
      <c r="D22" s="11">
        <v>4886</v>
      </c>
      <c r="E22" s="19">
        <f t="shared" si="0"/>
        <v>4987.1342664000003</v>
      </c>
      <c r="F22" s="19">
        <f t="shared" si="1"/>
        <v>50.3750936</v>
      </c>
      <c r="G22" s="21">
        <v>5037.50936</v>
      </c>
    </row>
    <row r="23" spans="1:7" ht="63">
      <c r="A23" s="5">
        <v>7</v>
      </c>
      <c r="B23" s="14" t="s">
        <v>17</v>
      </c>
      <c r="C23" s="22">
        <v>1130</v>
      </c>
      <c r="D23" s="11">
        <v>4116</v>
      </c>
      <c r="E23" s="19">
        <f t="shared" si="0"/>
        <v>4709.1234860999994</v>
      </c>
      <c r="F23" s="19">
        <f t="shared" si="1"/>
        <v>47.5669039</v>
      </c>
      <c r="G23" s="21">
        <v>4756.6903899999998</v>
      </c>
    </row>
    <row r="24" spans="1:7" ht="47.25">
      <c r="A24" s="8">
        <v>8</v>
      </c>
      <c r="B24" s="33" t="s">
        <v>26</v>
      </c>
      <c r="C24" s="5">
        <v>638</v>
      </c>
      <c r="D24" s="5">
        <v>2600</v>
      </c>
      <c r="E24" s="19">
        <f t="shared" si="0"/>
        <v>2012.8616244</v>
      </c>
      <c r="F24" s="19">
        <f t="shared" si="1"/>
        <v>20.331935600000001</v>
      </c>
      <c r="G24" s="21">
        <v>2033.1935599999999</v>
      </c>
    </row>
    <row r="25" spans="1:7" ht="63">
      <c r="A25" s="8">
        <v>9</v>
      </c>
      <c r="B25" s="33" t="s">
        <v>15</v>
      </c>
      <c r="C25" s="5">
        <v>1540</v>
      </c>
      <c r="D25" s="5">
        <v>9250</v>
      </c>
      <c r="E25" s="19">
        <f t="shared" si="0"/>
        <v>8320.6534751999989</v>
      </c>
      <c r="F25" s="19">
        <f t="shared" si="1"/>
        <v>84.047004799999996</v>
      </c>
      <c r="G25" s="19">
        <v>8404.7004799999995</v>
      </c>
    </row>
    <row r="26" spans="1:7" ht="31.5">
      <c r="A26" s="8">
        <v>10</v>
      </c>
      <c r="B26" s="33" t="s">
        <v>25</v>
      </c>
      <c r="C26" s="5">
        <v>490</v>
      </c>
      <c r="D26" s="23">
        <v>4116</v>
      </c>
      <c r="E26" s="19">
        <f t="shared" si="0"/>
        <v>4885.7027669999998</v>
      </c>
      <c r="F26" s="19">
        <f t="shared" si="1"/>
        <v>49.350532999999999</v>
      </c>
      <c r="G26" s="21">
        <v>4935.0532999999996</v>
      </c>
    </row>
    <row r="27" spans="1:7" ht="49.5" customHeight="1">
      <c r="A27" s="8">
        <v>11</v>
      </c>
      <c r="B27" s="33" t="s">
        <v>27</v>
      </c>
      <c r="C27" s="5">
        <v>202.66300000000001</v>
      </c>
      <c r="D27" s="5">
        <v>1054</v>
      </c>
      <c r="E27" s="19">
        <f t="shared" si="0"/>
        <v>1522.15272</v>
      </c>
      <c r="F27" s="19">
        <f t="shared" si="1"/>
        <v>15.37528</v>
      </c>
      <c r="G27" s="19">
        <v>1537.528</v>
      </c>
    </row>
    <row r="28" spans="1:7" ht="31.5">
      <c r="A28" s="8">
        <v>12</v>
      </c>
      <c r="B28" s="33" t="s">
        <v>28</v>
      </c>
      <c r="C28" s="5">
        <v>1370</v>
      </c>
      <c r="D28" s="5">
        <v>1320</v>
      </c>
      <c r="E28" s="19">
        <f t="shared" si="0"/>
        <v>1020.5538849</v>
      </c>
      <c r="F28" s="19">
        <f t="shared" si="1"/>
        <v>10.308625099999999</v>
      </c>
      <c r="G28" s="21">
        <v>1030.8625099999999</v>
      </c>
    </row>
    <row r="29" spans="1:7" ht="63">
      <c r="A29" s="8">
        <v>13</v>
      </c>
      <c r="B29" s="33" t="s">
        <v>18</v>
      </c>
      <c r="C29" s="5">
        <v>1290</v>
      </c>
      <c r="D29" s="5">
        <v>1050</v>
      </c>
      <c r="E29" s="19">
        <f t="shared" si="0"/>
        <v>1363.8404636999999</v>
      </c>
      <c r="F29" s="19">
        <f t="shared" si="1"/>
        <v>13.7761663</v>
      </c>
      <c r="G29" s="21">
        <v>1377.61663</v>
      </c>
    </row>
    <row r="30" spans="1:7" ht="47.25">
      <c r="A30" s="8">
        <v>14</v>
      </c>
      <c r="B30" s="33" t="s">
        <v>13</v>
      </c>
      <c r="C30" s="5">
        <v>51</v>
      </c>
      <c r="D30" s="5">
        <v>102</v>
      </c>
      <c r="E30" s="19">
        <f t="shared" si="0"/>
        <v>321.94304999999997</v>
      </c>
      <c r="F30" s="19">
        <f t="shared" si="1"/>
        <v>3.2519499999999999</v>
      </c>
      <c r="G30" s="21">
        <v>325.19499999999999</v>
      </c>
    </row>
    <row r="31" spans="1:7" ht="31.5">
      <c r="A31" s="8">
        <v>15</v>
      </c>
      <c r="B31" s="33" t="s">
        <v>101</v>
      </c>
      <c r="C31" s="5">
        <v>155</v>
      </c>
      <c r="D31" s="5">
        <v>240</v>
      </c>
      <c r="E31" s="19">
        <f t="shared" si="0"/>
        <v>496.29689999999999</v>
      </c>
      <c r="F31" s="19">
        <f t="shared" si="1"/>
        <v>5.0131000000000006</v>
      </c>
      <c r="G31" s="21">
        <v>501.31</v>
      </c>
    </row>
    <row r="32" spans="1:7" ht="63">
      <c r="A32" s="39">
        <v>16</v>
      </c>
      <c r="B32" s="12" t="s">
        <v>100</v>
      </c>
      <c r="C32" s="22">
        <v>215.5</v>
      </c>
      <c r="D32" s="11">
        <v>1450</v>
      </c>
      <c r="E32" s="19">
        <f t="shared" si="0"/>
        <v>2366.1</v>
      </c>
      <c r="F32" s="19">
        <f t="shared" si="1"/>
        <v>23.900000000000002</v>
      </c>
      <c r="G32" s="19">
        <v>2390</v>
      </c>
    </row>
    <row r="33" spans="1:9" ht="94.5">
      <c r="A33" s="8">
        <v>17</v>
      </c>
      <c r="B33" s="33" t="s">
        <v>23</v>
      </c>
      <c r="C33" s="5">
        <v>240</v>
      </c>
      <c r="D33" s="5">
        <v>100</v>
      </c>
      <c r="E33" s="19">
        <f t="shared" si="0"/>
        <v>1673.7077016000001</v>
      </c>
      <c r="F33" s="19">
        <f t="shared" si="1"/>
        <v>16.9061384</v>
      </c>
      <c r="G33" s="21">
        <v>1690.61384</v>
      </c>
    </row>
    <row r="34" spans="1:9" ht="15.75">
      <c r="A34" s="8">
        <v>18</v>
      </c>
      <c r="B34" s="33" t="s">
        <v>29</v>
      </c>
      <c r="C34" s="5">
        <v>1429</v>
      </c>
      <c r="D34" s="5">
        <v>4050</v>
      </c>
      <c r="E34" s="19">
        <f t="shared" si="0"/>
        <v>4313.6279999999997</v>
      </c>
      <c r="F34" s="19">
        <f t="shared" si="1"/>
        <v>43.571999999999996</v>
      </c>
      <c r="G34" s="21">
        <v>4357.2</v>
      </c>
    </row>
    <row r="35" spans="1:9" s="28" customFormat="1" ht="110.25">
      <c r="A35" s="25">
        <v>19</v>
      </c>
      <c r="B35" s="43" t="s">
        <v>31</v>
      </c>
      <c r="C35" s="26">
        <v>250</v>
      </c>
      <c r="D35" s="26">
        <v>250</v>
      </c>
      <c r="E35" s="27">
        <v>342.95600000000002</v>
      </c>
      <c r="F35" s="27">
        <f t="shared" si="1"/>
        <v>3.4642000000000004</v>
      </c>
      <c r="G35" s="51">
        <v>346.42</v>
      </c>
      <c r="I35"/>
    </row>
    <row r="36" spans="1:9" ht="63" customHeight="1">
      <c r="A36" s="34">
        <v>20</v>
      </c>
      <c r="B36" s="49" t="s">
        <v>48</v>
      </c>
      <c r="C36" s="23">
        <v>74</v>
      </c>
      <c r="D36" s="23">
        <v>222</v>
      </c>
      <c r="E36" s="35">
        <v>289.68099999999998</v>
      </c>
      <c r="F36" s="35">
        <f t="shared" si="1"/>
        <v>2.9261000000000004</v>
      </c>
      <c r="G36" s="52">
        <v>292.61</v>
      </c>
    </row>
    <row r="37" spans="1:9" ht="15.75">
      <c r="A37" s="9"/>
      <c r="B37" s="45" t="s">
        <v>20</v>
      </c>
      <c r="C37" s="23">
        <f>SUM(C17:C36)</f>
        <v>12095.163</v>
      </c>
      <c r="D37" s="8">
        <f>SUM(D17:D36)</f>
        <v>49262</v>
      </c>
      <c r="E37" s="19">
        <f>SUM(E17:E36)</f>
        <v>57499.99952669999</v>
      </c>
      <c r="F37" s="19">
        <f>SUM(F17:F36)</f>
        <v>580.80810329999997</v>
      </c>
      <c r="G37" s="19">
        <f>F37+E37</f>
        <v>58080.807629999988</v>
      </c>
    </row>
  </sheetData>
  <mergeCells count="11">
    <mergeCell ref="G15:G16"/>
    <mergeCell ref="D7:G7"/>
    <mergeCell ref="D8:G8"/>
    <mergeCell ref="D9:G9"/>
    <mergeCell ref="D10:G10"/>
    <mergeCell ref="A12:G12"/>
    <mergeCell ref="A13:G13"/>
    <mergeCell ref="A15:A16"/>
    <mergeCell ref="B15:B16"/>
    <mergeCell ref="D15:D16"/>
    <mergeCell ref="E15:F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36"/>
  <sheetViews>
    <sheetView topLeftCell="A17" zoomScale="72" zoomScaleNormal="72" workbookViewId="0">
      <selection activeCell="P21" sqref="P21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4.28515625" customWidth="1"/>
    <col min="6" max="6" width="12.140625" customWidth="1"/>
    <col min="7" max="7" width="14.140625" customWidth="1"/>
    <col min="10" max="10" width="18.42578125" bestFit="1" customWidth="1"/>
    <col min="11" max="11" width="12.7109375" bestFit="1" customWidth="1"/>
  </cols>
  <sheetData>
    <row r="2" spans="1:8" hidden="1">
      <c r="B2" s="53"/>
      <c r="C2" s="53"/>
      <c r="D2" s="53"/>
      <c r="E2" s="53" t="s">
        <v>124</v>
      </c>
      <c r="F2" s="53"/>
      <c r="G2" s="53"/>
      <c r="H2" s="53"/>
    </row>
    <row r="3" spans="1:8" hidden="1">
      <c r="B3" s="53"/>
      <c r="C3" s="53"/>
      <c r="D3" s="53" t="s">
        <v>32</v>
      </c>
      <c r="E3" s="53"/>
      <c r="F3" s="53"/>
      <c r="G3" s="53"/>
      <c r="H3" s="53"/>
    </row>
    <row r="4" spans="1:8" ht="12" hidden="1" customHeight="1">
      <c r="B4" s="53"/>
      <c r="C4" s="53"/>
      <c r="D4" s="53" t="s">
        <v>30</v>
      </c>
      <c r="E4" s="53"/>
      <c r="F4" s="53"/>
      <c r="G4" s="53"/>
      <c r="H4" s="53"/>
    </row>
    <row r="5" spans="1:8">
      <c r="E5" s="7" t="s">
        <v>128</v>
      </c>
      <c r="F5" s="7"/>
      <c r="G5" s="7"/>
    </row>
    <row r="6" spans="1:8">
      <c r="D6" s="113" t="s">
        <v>6</v>
      </c>
      <c r="E6" s="113"/>
      <c r="F6" s="113"/>
      <c r="G6" s="113"/>
    </row>
    <row r="7" spans="1:8">
      <c r="D7" s="113" t="s">
        <v>7</v>
      </c>
      <c r="E7" s="113"/>
      <c r="F7" s="113"/>
      <c r="G7" s="113"/>
    </row>
    <row r="8" spans="1:8">
      <c r="D8" s="113" t="s">
        <v>8</v>
      </c>
      <c r="E8" s="113"/>
      <c r="F8" s="113"/>
      <c r="G8" s="113"/>
    </row>
    <row r="9" spans="1:8">
      <c r="D9" s="113" t="s">
        <v>127</v>
      </c>
      <c r="E9" s="113"/>
      <c r="F9" s="113"/>
      <c r="G9" s="113"/>
    </row>
    <row r="11" spans="1:8" ht="15.75">
      <c r="A11" s="114" t="s">
        <v>1</v>
      </c>
      <c r="B11" s="114"/>
      <c r="C11" s="114"/>
      <c r="D11" s="114"/>
      <c r="E11" s="114"/>
      <c r="F11" s="114"/>
      <c r="G11" s="114"/>
    </row>
    <row r="12" spans="1:8" ht="15.75">
      <c r="A12" s="114" t="s">
        <v>33</v>
      </c>
      <c r="B12" s="114"/>
      <c r="C12" s="114"/>
      <c r="D12" s="114"/>
      <c r="E12" s="114"/>
      <c r="F12" s="114"/>
      <c r="G12" s="114"/>
    </row>
    <row r="14" spans="1:8">
      <c r="A14" s="115" t="s">
        <v>0</v>
      </c>
      <c r="B14" s="112" t="s">
        <v>2</v>
      </c>
      <c r="C14" s="29"/>
      <c r="D14" s="112" t="s">
        <v>16</v>
      </c>
      <c r="E14" s="112" t="s">
        <v>3</v>
      </c>
      <c r="F14" s="112"/>
      <c r="G14" s="112" t="s">
        <v>9</v>
      </c>
    </row>
    <row r="15" spans="1:8" ht="63.75">
      <c r="A15" s="116"/>
      <c r="B15" s="117"/>
      <c r="C15" s="30" t="s">
        <v>24</v>
      </c>
      <c r="D15" s="112"/>
      <c r="E15" s="29" t="s">
        <v>4</v>
      </c>
      <c r="F15" s="29" t="s">
        <v>5</v>
      </c>
      <c r="G15" s="112"/>
    </row>
    <row r="16" spans="1:8" ht="15.75">
      <c r="A16" s="8">
        <v>1</v>
      </c>
      <c r="B16" s="4" t="s">
        <v>34</v>
      </c>
      <c r="C16" s="3">
        <v>1481</v>
      </c>
      <c r="D16" s="18">
        <v>7150</v>
      </c>
      <c r="E16" s="65">
        <f>G16-F16</f>
        <v>5812.1315504999993</v>
      </c>
      <c r="F16" s="65">
        <f>G16/100</f>
        <v>58.708399499999999</v>
      </c>
      <c r="G16" s="64">
        <v>5870.8399499999996</v>
      </c>
    </row>
    <row r="17" spans="1:11" ht="15.75">
      <c r="A17" s="8">
        <v>2</v>
      </c>
      <c r="B17" s="4" t="s">
        <v>35</v>
      </c>
      <c r="C17" s="3">
        <v>880</v>
      </c>
      <c r="D17" s="10">
        <v>4650</v>
      </c>
      <c r="E17" s="65">
        <f>G17-F17</f>
        <v>3899.896209</v>
      </c>
      <c r="F17" s="65">
        <f>G17/100</f>
        <v>39.392890999999999</v>
      </c>
      <c r="G17" s="64">
        <v>3939.2891</v>
      </c>
    </row>
    <row r="18" spans="1:11" ht="47.25">
      <c r="A18" s="8">
        <v>3</v>
      </c>
      <c r="B18" s="4" t="s">
        <v>36</v>
      </c>
      <c r="C18" s="24">
        <v>776</v>
      </c>
      <c r="D18" s="5">
        <v>1590</v>
      </c>
      <c r="E18" s="65">
        <f t="shared" ref="E18:E29" si="0">G18-F18</f>
        <v>1669.5439199999998</v>
      </c>
      <c r="F18" s="65">
        <f>G18/100</f>
        <v>16.864079999999998</v>
      </c>
      <c r="G18" s="64">
        <v>1686.4079999999999</v>
      </c>
    </row>
    <row r="19" spans="1:11" ht="15.75">
      <c r="A19" s="39">
        <v>4</v>
      </c>
      <c r="B19" s="13" t="s">
        <v>37</v>
      </c>
      <c r="C19" s="20">
        <v>493</v>
      </c>
      <c r="D19" s="5">
        <v>1850</v>
      </c>
      <c r="E19" s="65">
        <f t="shared" si="0"/>
        <v>444.4470657</v>
      </c>
      <c r="F19" s="65">
        <f t="shared" ref="F19:F29" si="1">G19/100</f>
        <v>4.4893643000000001</v>
      </c>
      <c r="G19" s="64">
        <v>448.93642999999997</v>
      </c>
    </row>
    <row r="20" spans="1:11" ht="66" customHeight="1">
      <c r="A20" s="5">
        <v>5</v>
      </c>
      <c r="B20" s="4" t="s">
        <v>38</v>
      </c>
      <c r="C20" s="3">
        <v>985</v>
      </c>
      <c r="D20" s="10" t="s">
        <v>44</v>
      </c>
      <c r="E20" s="65">
        <f t="shared" si="0"/>
        <v>9131.8681476000002</v>
      </c>
      <c r="F20" s="65">
        <f t="shared" si="1"/>
        <v>92.241092399999999</v>
      </c>
      <c r="G20" s="64">
        <v>9224.1092399999998</v>
      </c>
      <c r="J20" s="62"/>
    </row>
    <row r="21" spans="1:11" ht="47.25">
      <c r="A21" s="5">
        <v>6</v>
      </c>
      <c r="B21" s="6" t="s">
        <v>39</v>
      </c>
      <c r="C21" s="15">
        <v>4313</v>
      </c>
      <c r="D21" s="11">
        <v>5380</v>
      </c>
      <c r="E21" s="65">
        <f t="shared" si="0"/>
        <v>5316.7558554000007</v>
      </c>
      <c r="F21" s="65">
        <f t="shared" si="1"/>
        <v>53.704604600000003</v>
      </c>
      <c r="G21" s="64">
        <v>5370.4604600000002</v>
      </c>
    </row>
    <row r="22" spans="1:11" ht="15.75">
      <c r="A22" s="5">
        <v>7</v>
      </c>
      <c r="B22" s="14" t="s">
        <v>40</v>
      </c>
      <c r="C22" s="22">
        <v>415</v>
      </c>
      <c r="D22" s="11">
        <v>2050</v>
      </c>
      <c r="E22" s="65">
        <f t="shared" si="0"/>
        <v>1068.016752</v>
      </c>
      <c r="F22" s="65">
        <f t="shared" si="1"/>
        <v>10.788047999999998</v>
      </c>
      <c r="G22" s="64">
        <v>1078.8047999999999</v>
      </c>
    </row>
    <row r="23" spans="1:11" ht="78.75">
      <c r="A23" s="8">
        <v>8</v>
      </c>
      <c r="B23" s="33" t="s">
        <v>41</v>
      </c>
      <c r="C23" s="5">
        <v>722.3</v>
      </c>
      <c r="D23" s="5" t="s">
        <v>45</v>
      </c>
      <c r="E23" s="65">
        <f t="shared" si="0"/>
        <v>8829.1613025000006</v>
      </c>
      <c r="F23" s="65">
        <f t="shared" si="1"/>
        <v>89.1834475</v>
      </c>
      <c r="G23" s="64">
        <v>8918.3447500000002</v>
      </c>
      <c r="J23" s="63"/>
    </row>
    <row r="24" spans="1:11" ht="63">
      <c r="A24" s="8">
        <v>9</v>
      </c>
      <c r="B24" s="6" t="s">
        <v>42</v>
      </c>
      <c r="C24" s="5">
        <v>333</v>
      </c>
      <c r="D24" s="5" t="s">
        <v>46</v>
      </c>
      <c r="E24" s="65">
        <f t="shared" si="0"/>
        <v>3613.9389956999999</v>
      </c>
      <c r="F24" s="65">
        <f t="shared" si="1"/>
        <v>36.5044343</v>
      </c>
      <c r="G24" s="64">
        <v>3650.4434299999998</v>
      </c>
    </row>
    <row r="25" spans="1:11" ht="57.75" customHeight="1">
      <c r="A25" s="8">
        <v>10</v>
      </c>
      <c r="B25" s="33" t="s">
        <v>43</v>
      </c>
      <c r="C25" s="5">
        <v>488</v>
      </c>
      <c r="D25" s="23" t="s">
        <v>47</v>
      </c>
      <c r="E25" s="65">
        <f t="shared" si="0"/>
        <v>4363.3916171999999</v>
      </c>
      <c r="F25" s="65">
        <f t="shared" si="1"/>
        <v>44.074662799999999</v>
      </c>
      <c r="G25" s="64">
        <v>4407.4662799999996</v>
      </c>
    </row>
    <row r="26" spans="1:11" ht="31.5">
      <c r="A26" s="8">
        <v>11</v>
      </c>
      <c r="B26" s="33" t="s">
        <v>82</v>
      </c>
      <c r="C26" s="5">
        <v>1289</v>
      </c>
      <c r="D26" s="23">
        <v>1210</v>
      </c>
      <c r="E26" s="65">
        <f t="shared" si="0"/>
        <v>1050.179625</v>
      </c>
      <c r="F26" s="65">
        <f t="shared" si="1"/>
        <v>10.607875</v>
      </c>
      <c r="G26" s="67">
        <v>1060.7874999999999</v>
      </c>
    </row>
    <row r="27" spans="1:11" ht="15.75">
      <c r="A27" s="8">
        <v>12</v>
      </c>
      <c r="B27" s="33" t="s">
        <v>102</v>
      </c>
      <c r="C27" s="5">
        <v>324</v>
      </c>
      <c r="D27" s="23">
        <v>2900</v>
      </c>
      <c r="E27" s="65">
        <f t="shared" si="0"/>
        <v>2868.9540659999998</v>
      </c>
      <c r="F27" s="65">
        <f t="shared" si="1"/>
        <v>28.979333999999998</v>
      </c>
      <c r="G27" s="65">
        <v>2897.9333999999999</v>
      </c>
    </row>
    <row r="28" spans="1:11" ht="47.25">
      <c r="A28" s="8">
        <v>13</v>
      </c>
      <c r="B28" s="33" t="s">
        <v>103</v>
      </c>
      <c r="C28" s="5">
        <v>360</v>
      </c>
      <c r="D28" s="23">
        <v>720</v>
      </c>
      <c r="E28" s="67">
        <f t="shared" si="0"/>
        <v>997.20945719999997</v>
      </c>
      <c r="F28" s="67">
        <f t="shared" si="1"/>
        <v>10.072822800000001</v>
      </c>
      <c r="G28" s="67">
        <v>1007.28228</v>
      </c>
      <c r="K28" s="66"/>
    </row>
    <row r="29" spans="1:11" ht="31.5">
      <c r="A29" s="8">
        <v>14</v>
      </c>
      <c r="B29" s="33" t="s">
        <v>104</v>
      </c>
      <c r="C29" s="5">
        <v>140</v>
      </c>
      <c r="D29" s="23">
        <v>210</v>
      </c>
      <c r="E29" s="67">
        <f t="shared" si="0"/>
        <v>455.25545999999997</v>
      </c>
      <c r="F29" s="67">
        <f t="shared" si="1"/>
        <v>4.5985399999999998</v>
      </c>
      <c r="G29" s="67">
        <v>459.85399999999998</v>
      </c>
      <c r="K29" s="66"/>
    </row>
    <row r="30" spans="1:11" ht="15.75">
      <c r="A30" s="8">
        <v>15</v>
      </c>
      <c r="B30" s="33" t="s">
        <v>105</v>
      </c>
      <c r="C30" s="5">
        <v>138</v>
      </c>
      <c r="D30" s="23">
        <v>830</v>
      </c>
      <c r="E30" s="67">
        <v>479.25</v>
      </c>
      <c r="F30" s="64">
        <v>162.39102</v>
      </c>
      <c r="G30" s="67">
        <v>641.64099999999996</v>
      </c>
      <c r="K30" s="66"/>
    </row>
    <row r="31" spans="1:11" ht="15.75">
      <c r="A31" s="9"/>
      <c r="B31" s="45" t="s">
        <v>20</v>
      </c>
      <c r="C31" s="23">
        <f>SUM(C16:C30)</f>
        <v>13137.3</v>
      </c>
      <c r="D31" s="8">
        <f>D16+D17+D18+D19+D21+D22+D26+D27+D28+6960+3250+9100+540+3429.15+564.5+4464.45+724.44+D29+D30</f>
        <v>57572.54</v>
      </c>
      <c r="E31" s="68">
        <f>SUM(E16:E30)</f>
        <v>50000.000023799999</v>
      </c>
      <c r="F31" s="65">
        <f>SUM(F16:F30)</f>
        <v>662.60061619999999</v>
      </c>
      <c r="G31" s="65">
        <f>SUM(G16:G30)</f>
        <v>50662.600619999997</v>
      </c>
    </row>
    <row r="33" spans="5:7">
      <c r="G33" s="66"/>
    </row>
    <row r="36" spans="5:7">
      <c r="E36" s="66"/>
    </row>
  </sheetData>
  <mergeCells count="11">
    <mergeCell ref="A12:G12"/>
    <mergeCell ref="D6:G6"/>
    <mergeCell ref="D7:G7"/>
    <mergeCell ref="D8:G8"/>
    <mergeCell ref="D9:G9"/>
    <mergeCell ref="A11:G11"/>
    <mergeCell ref="A14:A15"/>
    <mergeCell ref="B14:B15"/>
    <mergeCell ref="D14:D15"/>
    <mergeCell ref="E14:F14"/>
    <mergeCell ref="G14:G15"/>
  </mergeCells>
  <pageMargins left="0.31496062992125984" right="0.31496062992125984" top="0" bottom="0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5"/>
  <sheetViews>
    <sheetView zoomScale="72" zoomScaleNormal="72" workbookViewId="0">
      <selection activeCell="E35" sqref="E35:E39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3.7109375" customWidth="1"/>
    <col min="6" max="6" width="10.7109375" bestFit="1" customWidth="1"/>
    <col min="7" max="7" width="11.7109375" customWidth="1"/>
    <col min="9" max="9" width="11.42578125" bestFit="1" customWidth="1"/>
  </cols>
  <sheetData>
    <row r="1" spans="1:7">
      <c r="B1" s="53"/>
      <c r="C1" s="53"/>
      <c r="D1" s="53"/>
      <c r="E1" s="53"/>
      <c r="F1" s="53"/>
      <c r="G1" s="53"/>
    </row>
    <row r="2" spans="1:7">
      <c r="B2" s="53"/>
      <c r="C2" s="53"/>
      <c r="D2" s="53"/>
      <c r="E2" s="53"/>
      <c r="F2" s="53"/>
      <c r="G2" s="53"/>
    </row>
    <row r="3" spans="1:7" hidden="1">
      <c r="B3" s="53"/>
      <c r="C3" s="53"/>
      <c r="D3" s="53"/>
      <c r="E3" s="53" t="s">
        <v>125</v>
      </c>
      <c r="F3" s="53"/>
      <c r="G3" s="53"/>
    </row>
    <row r="4" spans="1:7" hidden="1">
      <c r="B4" s="53"/>
      <c r="C4" s="53"/>
      <c r="D4" s="53" t="s">
        <v>32</v>
      </c>
      <c r="E4" s="53"/>
      <c r="F4" s="53"/>
      <c r="G4" s="53"/>
    </row>
    <row r="5" spans="1:7" ht="12" hidden="1" customHeight="1">
      <c r="B5" s="53"/>
      <c r="C5" s="53"/>
      <c r="D5" s="53" t="s">
        <v>30</v>
      </c>
      <c r="E5" s="53"/>
      <c r="F5" s="53"/>
      <c r="G5" s="53"/>
    </row>
    <row r="6" spans="1:7">
      <c r="E6" s="7" t="s">
        <v>129</v>
      </c>
      <c r="F6" s="7"/>
      <c r="G6" s="7"/>
    </row>
    <row r="7" spans="1:7">
      <c r="D7" s="113" t="s">
        <v>6</v>
      </c>
      <c r="E7" s="113"/>
      <c r="F7" s="113"/>
      <c r="G7" s="113"/>
    </row>
    <row r="8" spans="1:7">
      <c r="D8" s="113" t="s">
        <v>7</v>
      </c>
      <c r="E8" s="113"/>
      <c r="F8" s="113"/>
      <c r="G8" s="113"/>
    </row>
    <row r="9" spans="1:7">
      <c r="D9" s="113" t="s">
        <v>8</v>
      </c>
      <c r="E9" s="113"/>
      <c r="F9" s="113"/>
      <c r="G9" s="113"/>
    </row>
    <row r="10" spans="1:7">
      <c r="D10" s="113" t="s">
        <v>127</v>
      </c>
      <c r="E10" s="113"/>
      <c r="F10" s="113"/>
      <c r="G10" s="113"/>
    </row>
    <row r="12" spans="1:7" ht="15.75">
      <c r="A12" s="114" t="s">
        <v>1</v>
      </c>
      <c r="B12" s="114"/>
      <c r="C12" s="114"/>
      <c r="D12" s="114"/>
      <c r="E12" s="114"/>
      <c r="F12" s="114"/>
      <c r="G12" s="114"/>
    </row>
    <row r="13" spans="1:7" ht="15.75">
      <c r="A13" s="114" t="s">
        <v>49</v>
      </c>
      <c r="B13" s="114"/>
      <c r="C13" s="114"/>
      <c r="D13" s="114"/>
      <c r="E13" s="114"/>
      <c r="F13" s="114"/>
      <c r="G13" s="114"/>
    </row>
    <row r="15" spans="1:7">
      <c r="A15" s="115" t="s">
        <v>0</v>
      </c>
      <c r="B15" s="112" t="s">
        <v>2</v>
      </c>
      <c r="C15" s="31"/>
      <c r="D15" s="112" t="s">
        <v>16</v>
      </c>
      <c r="E15" s="112" t="s">
        <v>3</v>
      </c>
      <c r="F15" s="112"/>
      <c r="G15" s="112" t="s">
        <v>9</v>
      </c>
    </row>
    <row r="16" spans="1:7" ht="63.75">
      <c r="A16" s="116"/>
      <c r="B16" s="117"/>
      <c r="C16" s="32" t="s">
        <v>24</v>
      </c>
      <c r="D16" s="112"/>
      <c r="E16" s="31" t="s">
        <v>4</v>
      </c>
      <c r="F16" s="31" t="s">
        <v>5</v>
      </c>
      <c r="G16" s="112"/>
    </row>
    <row r="17" spans="1:9" ht="15.75">
      <c r="A17" s="34">
        <v>1</v>
      </c>
      <c r="B17" s="47" t="s">
        <v>111</v>
      </c>
      <c r="C17" s="48">
        <v>287</v>
      </c>
      <c r="D17" s="57">
        <v>4300</v>
      </c>
      <c r="E17" s="67">
        <f t="shared" ref="E17:E30" si="0">G17-F17</f>
        <v>3816.1807200000003</v>
      </c>
      <c r="F17" s="55">
        <f t="shared" ref="F17:F30" si="1">0.01*G17</f>
        <v>38.547280000000001</v>
      </c>
      <c r="G17" s="35">
        <v>3854.7280000000001</v>
      </c>
    </row>
    <row r="18" spans="1:9" ht="60" customHeight="1">
      <c r="A18" s="34">
        <v>2</v>
      </c>
      <c r="B18" s="49" t="s">
        <v>51</v>
      </c>
      <c r="C18" s="23">
        <v>450</v>
      </c>
      <c r="D18" s="23">
        <v>2000</v>
      </c>
      <c r="E18" s="67">
        <f t="shared" si="0"/>
        <v>1927.83294</v>
      </c>
      <c r="F18" s="55">
        <f t="shared" si="1"/>
        <v>19.47306</v>
      </c>
      <c r="G18" s="52">
        <v>1947.306</v>
      </c>
    </row>
    <row r="19" spans="1:9" ht="31.5">
      <c r="A19" s="34">
        <v>3</v>
      </c>
      <c r="B19" s="49" t="s">
        <v>52</v>
      </c>
      <c r="C19" s="23">
        <v>690</v>
      </c>
      <c r="D19" s="57">
        <v>1380</v>
      </c>
      <c r="E19" s="67">
        <f t="shared" si="0"/>
        <v>1030.1256899999998</v>
      </c>
      <c r="F19" s="55">
        <f t="shared" si="1"/>
        <v>10.40531</v>
      </c>
      <c r="G19" s="35">
        <v>1040.5309999999999</v>
      </c>
    </row>
    <row r="20" spans="1:9" ht="31.5">
      <c r="A20" s="59">
        <v>4</v>
      </c>
      <c r="B20" s="49" t="s">
        <v>97</v>
      </c>
      <c r="C20" s="23">
        <v>187.5</v>
      </c>
      <c r="D20" s="57">
        <v>480</v>
      </c>
      <c r="E20" s="67">
        <f t="shared" si="0"/>
        <v>3304.2517200000002</v>
      </c>
      <c r="F20" s="55">
        <f t="shared" si="1"/>
        <v>33.376280000000001</v>
      </c>
      <c r="G20" s="35">
        <v>3337.6280000000002</v>
      </c>
    </row>
    <row r="21" spans="1:9" ht="15.75">
      <c r="A21" s="59">
        <v>5</v>
      </c>
      <c r="B21" s="49" t="s">
        <v>96</v>
      </c>
      <c r="C21" s="23">
        <v>840</v>
      </c>
      <c r="D21" s="57">
        <v>2100</v>
      </c>
      <c r="E21" s="67">
        <f t="shared" si="0"/>
        <v>816.80147999999997</v>
      </c>
      <c r="F21" s="55">
        <f t="shared" si="1"/>
        <v>8.2505199999999999</v>
      </c>
      <c r="G21" s="35">
        <v>825.05200000000002</v>
      </c>
    </row>
    <row r="22" spans="1:9" ht="63">
      <c r="A22" s="34">
        <v>6</v>
      </c>
      <c r="B22" s="49" t="s">
        <v>56</v>
      </c>
      <c r="C22" s="23">
        <v>1370</v>
      </c>
      <c r="D22" s="57">
        <v>5400</v>
      </c>
      <c r="E22" s="67">
        <f t="shared" si="0"/>
        <v>4435.2841500000004</v>
      </c>
      <c r="F22" s="55">
        <f t="shared" si="1"/>
        <v>44.800850000000004</v>
      </c>
      <c r="G22" s="35">
        <v>4480.085</v>
      </c>
    </row>
    <row r="23" spans="1:9" ht="47.25">
      <c r="A23" s="34">
        <v>7</v>
      </c>
      <c r="B23" s="49" t="s">
        <v>110</v>
      </c>
      <c r="C23" s="23">
        <v>718</v>
      </c>
      <c r="D23" s="57">
        <v>2480</v>
      </c>
      <c r="E23" s="67">
        <f t="shared" si="0"/>
        <v>2103.6995099999999</v>
      </c>
      <c r="F23" s="55">
        <f t="shared" si="1"/>
        <v>21.249490000000002</v>
      </c>
      <c r="G23" s="35">
        <v>2124.9490000000001</v>
      </c>
    </row>
    <row r="24" spans="1:9" ht="47.25">
      <c r="A24" s="34">
        <v>8</v>
      </c>
      <c r="B24" s="49" t="s">
        <v>112</v>
      </c>
      <c r="C24" s="23">
        <v>1230</v>
      </c>
      <c r="D24" s="57">
        <v>14200</v>
      </c>
      <c r="E24" s="67">
        <f t="shared" si="0"/>
        <v>14722.88499</v>
      </c>
      <c r="F24" s="55">
        <f t="shared" si="1"/>
        <v>148.71601000000001</v>
      </c>
      <c r="G24" s="35">
        <v>14871.601000000001</v>
      </c>
    </row>
    <row r="25" spans="1:9" ht="47.25">
      <c r="A25" s="34">
        <v>9</v>
      </c>
      <c r="B25" s="49" t="s">
        <v>109</v>
      </c>
      <c r="C25" s="23">
        <v>1890</v>
      </c>
      <c r="D25" s="57">
        <v>10400</v>
      </c>
      <c r="E25" s="67">
        <f t="shared" si="0"/>
        <v>9125.5259699999988</v>
      </c>
      <c r="F25" s="55">
        <f t="shared" si="1"/>
        <v>92.177030000000002</v>
      </c>
      <c r="G25" s="35">
        <v>9217.7029999999995</v>
      </c>
    </row>
    <row r="26" spans="1:9" ht="15.75">
      <c r="A26" s="34">
        <v>10</v>
      </c>
      <c r="B26" s="49" t="s">
        <v>108</v>
      </c>
      <c r="C26" s="23">
        <v>1200</v>
      </c>
      <c r="D26" s="57">
        <v>5550</v>
      </c>
      <c r="E26" s="67">
        <f t="shared" si="0"/>
        <v>5083.1797499999993</v>
      </c>
      <c r="F26" s="55">
        <f t="shared" si="1"/>
        <v>51.34525</v>
      </c>
      <c r="G26" s="35">
        <v>5134.5249999999996</v>
      </c>
    </row>
    <row r="27" spans="1:9" ht="31.5">
      <c r="A27" s="34">
        <v>11</v>
      </c>
      <c r="B27" s="49" t="s">
        <v>106</v>
      </c>
      <c r="C27" s="23">
        <v>762</v>
      </c>
      <c r="D27" s="57">
        <v>1380</v>
      </c>
      <c r="E27" s="67">
        <f t="shared" si="0"/>
        <v>1704.51864</v>
      </c>
      <c r="F27" s="55">
        <f t="shared" si="1"/>
        <v>17.217360000000003</v>
      </c>
      <c r="G27" s="35">
        <v>1721.7360000000001</v>
      </c>
    </row>
    <row r="28" spans="1:9" ht="15.75">
      <c r="A28" s="34">
        <v>12</v>
      </c>
      <c r="B28" s="49" t="s">
        <v>107</v>
      </c>
      <c r="C28" s="23">
        <v>324</v>
      </c>
      <c r="D28" s="57">
        <v>3330</v>
      </c>
      <c r="E28" s="67">
        <f t="shared" si="0"/>
        <v>2889.8832600000001</v>
      </c>
      <c r="F28" s="55">
        <f t="shared" si="1"/>
        <v>29.190740000000002</v>
      </c>
      <c r="G28" s="35">
        <v>2919.0740000000001</v>
      </c>
    </row>
    <row r="29" spans="1:9" ht="47.25">
      <c r="A29" s="34">
        <v>13</v>
      </c>
      <c r="B29" s="49" t="s">
        <v>59</v>
      </c>
      <c r="C29" s="23">
        <v>501</v>
      </c>
      <c r="D29" s="57">
        <v>2200</v>
      </c>
      <c r="E29" s="67">
        <f t="shared" si="0"/>
        <v>3861.5296499999999</v>
      </c>
      <c r="F29" s="55">
        <f t="shared" si="1"/>
        <v>39.00535</v>
      </c>
      <c r="G29" s="35">
        <v>3900.5349999999999</v>
      </c>
      <c r="I29" s="44"/>
    </row>
    <row r="30" spans="1:9" ht="15.75">
      <c r="A30" s="59">
        <v>14</v>
      </c>
      <c r="B30" s="49" t="s">
        <v>99</v>
      </c>
      <c r="C30" s="23">
        <v>680</v>
      </c>
      <c r="D30" s="57">
        <v>2900</v>
      </c>
      <c r="E30" s="67">
        <f t="shared" si="0"/>
        <v>2715.3244799999998</v>
      </c>
      <c r="F30" s="55">
        <f t="shared" si="1"/>
        <v>27.427520000000001</v>
      </c>
      <c r="G30" s="35">
        <v>2742.752</v>
      </c>
      <c r="I30" s="44"/>
    </row>
    <row r="31" spans="1:9" ht="47.25">
      <c r="A31" s="34">
        <v>15</v>
      </c>
      <c r="B31" s="45" t="s">
        <v>53</v>
      </c>
      <c r="C31" s="46">
        <v>245.7</v>
      </c>
      <c r="D31" s="54">
        <v>1350</v>
      </c>
      <c r="E31" s="67">
        <v>1751.2333799999999</v>
      </c>
      <c r="F31" s="55">
        <v>17.689299999999999</v>
      </c>
      <c r="G31" s="52">
        <f>E31+F31</f>
        <v>1768.9226799999999</v>
      </c>
      <c r="I31" s="44"/>
    </row>
    <row r="32" spans="1:9" ht="15.75">
      <c r="A32" s="34">
        <v>16</v>
      </c>
      <c r="B32" s="49" t="s">
        <v>94</v>
      </c>
      <c r="C32" s="23">
        <v>155</v>
      </c>
      <c r="D32" s="57">
        <v>930</v>
      </c>
      <c r="E32" s="67">
        <f t="shared" ref="E32" si="2">G32-F32</f>
        <v>711.74366999999995</v>
      </c>
      <c r="F32" s="55">
        <f t="shared" ref="F32" si="3">0.01*G32</f>
        <v>7.18933</v>
      </c>
      <c r="G32" s="35">
        <v>718.93299999999999</v>
      </c>
      <c r="I32" s="44"/>
    </row>
    <row r="33" spans="1:9" ht="15.75">
      <c r="A33" s="60"/>
      <c r="B33" s="45" t="s">
        <v>20</v>
      </c>
      <c r="C33" s="23">
        <f>SUM(C17:C32)</f>
        <v>11530.2</v>
      </c>
      <c r="D33" s="8">
        <f>SUM(D17:D32)</f>
        <v>60380</v>
      </c>
      <c r="E33" s="65">
        <f>SUM(E17:E32)</f>
        <v>60000</v>
      </c>
      <c r="F33" s="19">
        <f>SUM(F17:F32)</f>
        <v>606.06068000000005</v>
      </c>
      <c r="G33" s="19">
        <f>E33+F33</f>
        <v>60606.060680000002</v>
      </c>
      <c r="I33" s="44"/>
    </row>
    <row r="35" spans="1:9">
      <c r="E35" s="44"/>
    </row>
  </sheetData>
  <mergeCells count="11">
    <mergeCell ref="A15:A16"/>
    <mergeCell ref="B15:B16"/>
    <mergeCell ref="D15:D16"/>
    <mergeCell ref="E15:F15"/>
    <mergeCell ref="G15:G16"/>
    <mergeCell ref="A13:G13"/>
    <mergeCell ref="D7:G7"/>
    <mergeCell ref="D8:G8"/>
    <mergeCell ref="D9:G9"/>
    <mergeCell ref="D10:G10"/>
    <mergeCell ref="A12:G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topLeftCell="A20" zoomScale="72" zoomScaleNormal="72" workbookViewId="0">
      <selection activeCell="A2" sqref="A2:XFD2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3.28515625" customWidth="1"/>
    <col min="6" max="6" width="10.7109375" bestFit="1" customWidth="1"/>
    <col min="7" max="7" width="11.7109375" customWidth="1"/>
    <col min="9" max="9" width="11.42578125" bestFit="1" customWidth="1"/>
  </cols>
  <sheetData>
    <row r="1" spans="1:7">
      <c r="B1" s="53"/>
      <c r="C1" s="53"/>
      <c r="D1" s="53"/>
      <c r="E1" s="53"/>
      <c r="F1" s="53"/>
      <c r="G1" s="53"/>
    </row>
    <row r="2" spans="1:7" hidden="1">
      <c r="B2" s="53"/>
      <c r="C2" s="53"/>
      <c r="D2" s="53"/>
      <c r="E2" s="53" t="s">
        <v>125</v>
      </c>
      <c r="F2" s="53"/>
      <c r="G2" s="53"/>
    </row>
    <row r="3" spans="1:7" hidden="1">
      <c r="B3" s="53"/>
      <c r="C3" s="53"/>
      <c r="D3" s="53" t="s">
        <v>32</v>
      </c>
      <c r="E3" s="53"/>
      <c r="F3" s="53"/>
      <c r="G3" s="53"/>
    </row>
    <row r="4" spans="1:7" ht="12" hidden="1" customHeight="1">
      <c r="B4" s="53"/>
      <c r="C4" s="53"/>
      <c r="D4" s="53" t="s">
        <v>30</v>
      </c>
      <c r="E4" s="53"/>
      <c r="F4" s="53"/>
      <c r="G4" s="53"/>
    </row>
    <row r="5" spans="1:7">
      <c r="E5" s="7" t="s">
        <v>130</v>
      </c>
      <c r="F5" s="7"/>
      <c r="G5" s="7"/>
    </row>
    <row r="6" spans="1:7">
      <c r="D6" s="113" t="s">
        <v>6</v>
      </c>
      <c r="E6" s="113"/>
      <c r="F6" s="113"/>
      <c r="G6" s="113"/>
    </row>
    <row r="7" spans="1:7">
      <c r="D7" s="113" t="s">
        <v>7</v>
      </c>
      <c r="E7" s="113"/>
      <c r="F7" s="113"/>
      <c r="G7" s="113"/>
    </row>
    <row r="8" spans="1:7">
      <c r="D8" s="113" t="s">
        <v>8</v>
      </c>
      <c r="E8" s="113"/>
      <c r="F8" s="113"/>
      <c r="G8" s="113"/>
    </row>
    <row r="9" spans="1:7">
      <c r="D9" s="113" t="s">
        <v>127</v>
      </c>
      <c r="E9" s="113"/>
      <c r="F9" s="113"/>
      <c r="G9" s="113"/>
    </row>
    <row r="11" spans="1:7" ht="15.75">
      <c r="A11" s="114" t="s">
        <v>1</v>
      </c>
      <c r="B11" s="114"/>
      <c r="C11" s="114"/>
      <c r="D11" s="114"/>
      <c r="E11" s="114"/>
      <c r="F11" s="114"/>
      <c r="G11" s="114"/>
    </row>
    <row r="12" spans="1:7" ht="15.75">
      <c r="A12" s="114" t="s">
        <v>115</v>
      </c>
      <c r="B12" s="114"/>
      <c r="C12" s="114"/>
      <c r="D12" s="114"/>
      <c r="E12" s="114"/>
      <c r="F12" s="114"/>
      <c r="G12" s="114"/>
    </row>
    <row r="14" spans="1:7">
      <c r="A14" s="115" t="s">
        <v>0</v>
      </c>
      <c r="B14" s="112" t="s">
        <v>2</v>
      </c>
      <c r="C14" s="72"/>
      <c r="D14" s="112" t="s">
        <v>16</v>
      </c>
      <c r="E14" s="112" t="s">
        <v>3</v>
      </c>
      <c r="F14" s="112"/>
      <c r="G14" s="112" t="s">
        <v>9</v>
      </c>
    </row>
    <row r="15" spans="1:7" ht="63.75">
      <c r="A15" s="115"/>
      <c r="B15" s="112"/>
      <c r="C15" s="72" t="s">
        <v>24</v>
      </c>
      <c r="D15" s="112"/>
      <c r="E15" s="72" t="s">
        <v>4</v>
      </c>
      <c r="F15" s="72" t="s">
        <v>5</v>
      </c>
      <c r="G15" s="112"/>
    </row>
    <row r="16" spans="1:7" ht="47.25">
      <c r="A16" s="34">
        <v>1</v>
      </c>
      <c r="B16" s="45" t="s">
        <v>54</v>
      </c>
      <c r="C16" s="78">
        <v>343.6</v>
      </c>
      <c r="D16" s="23">
        <v>4800</v>
      </c>
      <c r="E16" s="35">
        <f t="shared" ref="E16:E32" si="0">G16-F16</f>
        <v>5167.1604600000001</v>
      </c>
      <c r="F16" s="79">
        <f t="shared" ref="F16:F32" si="1">0.01*G16</f>
        <v>52.193540000000006</v>
      </c>
      <c r="G16" s="34">
        <v>5219.3540000000003</v>
      </c>
    </row>
    <row r="17" spans="1:7" ht="15.75">
      <c r="A17" s="34">
        <v>2</v>
      </c>
      <c r="B17" s="47" t="s">
        <v>50</v>
      </c>
      <c r="C17" s="78">
        <v>720</v>
      </c>
      <c r="D17" s="23">
        <v>1400</v>
      </c>
      <c r="E17" s="35">
        <f t="shared" si="0"/>
        <v>678.14702999999997</v>
      </c>
      <c r="F17" s="79">
        <f t="shared" si="1"/>
        <v>6.8499699999999999</v>
      </c>
      <c r="G17" s="56">
        <v>684.99699999999996</v>
      </c>
    </row>
    <row r="18" spans="1:7" ht="15.75">
      <c r="A18" s="34">
        <v>3</v>
      </c>
      <c r="B18" s="47" t="s">
        <v>55</v>
      </c>
      <c r="C18" s="78">
        <v>605</v>
      </c>
      <c r="D18" s="34">
        <v>3200</v>
      </c>
      <c r="E18" s="35">
        <f t="shared" si="0"/>
        <v>6187.0564799999993</v>
      </c>
      <c r="F18" s="79">
        <f t="shared" si="1"/>
        <v>62.495519999999999</v>
      </c>
      <c r="G18" s="58">
        <v>6249.5519999999997</v>
      </c>
    </row>
    <row r="19" spans="1:7" ht="15.75">
      <c r="A19" s="34">
        <v>4</v>
      </c>
      <c r="B19" s="49" t="s">
        <v>95</v>
      </c>
      <c r="C19" s="23">
        <v>225</v>
      </c>
      <c r="D19" s="34">
        <v>1350</v>
      </c>
      <c r="E19" s="35">
        <f t="shared" si="0"/>
        <v>1036.1597400000001</v>
      </c>
      <c r="F19" s="79">
        <f t="shared" si="1"/>
        <v>10.46626</v>
      </c>
      <c r="G19" s="35">
        <v>1046.626</v>
      </c>
    </row>
    <row r="20" spans="1:7" ht="47.25">
      <c r="A20" s="34">
        <v>5</v>
      </c>
      <c r="B20" s="49" t="s">
        <v>57</v>
      </c>
      <c r="C20" s="23">
        <v>501</v>
      </c>
      <c r="D20" s="34">
        <v>1320</v>
      </c>
      <c r="E20" s="35">
        <f t="shared" si="0"/>
        <v>2725.6293900000001</v>
      </c>
      <c r="F20" s="79">
        <f t="shared" si="1"/>
        <v>27.531610000000001</v>
      </c>
      <c r="G20" s="35">
        <v>2753.1610000000001</v>
      </c>
    </row>
    <row r="21" spans="1:7" ht="47.25">
      <c r="A21" s="34">
        <v>6</v>
      </c>
      <c r="B21" s="49" t="s">
        <v>58</v>
      </c>
      <c r="C21" s="23">
        <v>620</v>
      </c>
      <c r="D21" s="34">
        <v>1440</v>
      </c>
      <c r="E21" s="35">
        <f t="shared" si="0"/>
        <v>5000.1454800000001</v>
      </c>
      <c r="F21" s="79">
        <f t="shared" si="1"/>
        <v>50.506520000000002</v>
      </c>
      <c r="G21" s="35">
        <v>5050.652</v>
      </c>
    </row>
    <row r="22" spans="1:7" ht="47.25">
      <c r="A22" s="34">
        <v>7</v>
      </c>
      <c r="B22" s="49" t="s">
        <v>60</v>
      </c>
      <c r="C22" s="23">
        <v>718</v>
      </c>
      <c r="D22" s="34">
        <v>6100</v>
      </c>
      <c r="E22" s="35">
        <f t="shared" si="0"/>
        <v>8143.0054199999995</v>
      </c>
      <c r="F22" s="79">
        <f t="shared" si="1"/>
        <v>82.252579999999995</v>
      </c>
      <c r="G22" s="35">
        <v>8225.2579999999998</v>
      </c>
    </row>
    <row r="23" spans="1:7" ht="15.75">
      <c r="A23" s="34">
        <v>8</v>
      </c>
      <c r="B23" s="49" t="s">
        <v>113</v>
      </c>
      <c r="C23" s="23">
        <v>695</v>
      </c>
      <c r="D23" s="34"/>
      <c r="E23" s="35">
        <f t="shared" si="0"/>
        <v>883.01169000000004</v>
      </c>
      <c r="F23" s="79">
        <f t="shared" si="1"/>
        <v>8.9193100000000012</v>
      </c>
      <c r="G23" s="35">
        <v>891.93100000000004</v>
      </c>
    </row>
    <row r="24" spans="1:7" ht="15.75">
      <c r="A24" s="34">
        <v>9</v>
      </c>
      <c r="B24" s="49" t="s">
        <v>98</v>
      </c>
      <c r="C24" s="23"/>
      <c r="D24" s="34">
        <v>11200</v>
      </c>
      <c r="E24" s="35">
        <f>G24-F24</f>
        <v>14545.162170000001</v>
      </c>
      <c r="F24" s="79">
        <f>0.01*G24</f>
        <v>146.92083</v>
      </c>
      <c r="G24" s="35">
        <v>14692.083000000001</v>
      </c>
    </row>
    <row r="25" spans="1:7" ht="15.75">
      <c r="A25" s="34">
        <v>10</v>
      </c>
      <c r="B25" s="49" t="s">
        <v>116</v>
      </c>
      <c r="C25" s="23">
        <v>638</v>
      </c>
      <c r="D25" s="34">
        <v>3828</v>
      </c>
      <c r="E25" s="35">
        <f t="shared" si="0"/>
        <v>6861.1949999999997</v>
      </c>
      <c r="F25" s="79">
        <f t="shared" si="1"/>
        <v>69.305000000000007</v>
      </c>
      <c r="G25" s="35">
        <v>6930.5</v>
      </c>
    </row>
    <row r="26" spans="1:7" ht="15.75">
      <c r="A26" s="34">
        <v>11</v>
      </c>
      <c r="B26" s="49" t="s">
        <v>117</v>
      </c>
      <c r="C26" s="23">
        <v>550</v>
      </c>
      <c r="D26" s="34">
        <v>2750</v>
      </c>
      <c r="E26" s="35">
        <f t="shared" si="0"/>
        <v>3168.6831000000002</v>
      </c>
      <c r="F26" s="79">
        <f t="shared" si="1"/>
        <v>32.006900000000002</v>
      </c>
      <c r="G26" s="35">
        <v>3200.69</v>
      </c>
    </row>
    <row r="27" spans="1:7" ht="15.75">
      <c r="A27" s="34">
        <v>12</v>
      </c>
      <c r="B27" s="49" t="s">
        <v>118</v>
      </c>
      <c r="C27" s="23">
        <v>649</v>
      </c>
      <c r="D27" s="34">
        <v>2596</v>
      </c>
      <c r="E27" s="35">
        <f t="shared" si="0"/>
        <v>2649.7112400000001</v>
      </c>
      <c r="F27" s="79">
        <f t="shared" si="1"/>
        <v>26.764760000000003</v>
      </c>
      <c r="G27" s="35">
        <v>2676.4760000000001</v>
      </c>
    </row>
    <row r="28" spans="1:7" ht="15.75">
      <c r="A28" s="34">
        <v>13</v>
      </c>
      <c r="B28" s="49" t="s">
        <v>119</v>
      </c>
      <c r="C28" s="23">
        <v>434</v>
      </c>
      <c r="D28" s="34">
        <v>1736</v>
      </c>
      <c r="E28" s="35">
        <f t="shared" si="0"/>
        <v>1967.6448</v>
      </c>
      <c r="F28" s="79">
        <f t="shared" si="1"/>
        <v>19.8752</v>
      </c>
      <c r="G28" s="35">
        <v>1987.52</v>
      </c>
    </row>
    <row r="29" spans="1:7" ht="31.5">
      <c r="A29" s="34">
        <v>14</v>
      </c>
      <c r="B29" s="49" t="s">
        <v>122</v>
      </c>
      <c r="C29" s="23">
        <v>640</v>
      </c>
      <c r="D29" s="34">
        <v>3840</v>
      </c>
      <c r="E29" s="35">
        <f t="shared" si="0"/>
        <v>3614.0445</v>
      </c>
      <c r="F29" s="79">
        <f t="shared" si="1"/>
        <v>36.505500000000005</v>
      </c>
      <c r="G29" s="35">
        <v>3650.55</v>
      </c>
    </row>
    <row r="30" spans="1:7" ht="63.75" customHeight="1">
      <c r="A30" s="34">
        <v>15</v>
      </c>
      <c r="B30" s="49" t="s">
        <v>121</v>
      </c>
      <c r="C30" s="23">
        <v>1000</v>
      </c>
      <c r="D30" s="34">
        <v>1200</v>
      </c>
      <c r="E30" s="35">
        <f t="shared" si="0"/>
        <v>917.36469</v>
      </c>
      <c r="F30" s="79">
        <f t="shared" si="1"/>
        <v>9.2663100000000007</v>
      </c>
      <c r="G30" s="35">
        <v>926.63099999999997</v>
      </c>
    </row>
    <row r="31" spans="1:7" ht="47.25">
      <c r="A31" s="34">
        <v>16</v>
      </c>
      <c r="B31" s="49" t="s">
        <v>120</v>
      </c>
      <c r="C31" s="23">
        <v>470</v>
      </c>
      <c r="D31" s="34">
        <v>4230</v>
      </c>
      <c r="E31" s="35">
        <f t="shared" si="0"/>
        <v>3712.8960000000002</v>
      </c>
      <c r="F31" s="79">
        <f t="shared" si="1"/>
        <v>37.504000000000005</v>
      </c>
      <c r="G31" s="35">
        <v>3750.4</v>
      </c>
    </row>
    <row r="32" spans="1:7" ht="47.25">
      <c r="A32" s="34">
        <v>17</v>
      </c>
      <c r="B32" s="49" t="s">
        <v>123</v>
      </c>
      <c r="C32" s="23">
        <v>250</v>
      </c>
      <c r="D32" s="34">
        <v>3000</v>
      </c>
      <c r="E32" s="35">
        <f t="shared" si="0"/>
        <v>2742.9830999999999</v>
      </c>
      <c r="F32" s="79">
        <f t="shared" si="1"/>
        <v>27.706900000000001</v>
      </c>
      <c r="G32" s="35">
        <v>2770.69</v>
      </c>
    </row>
    <row r="33" spans="1:9" ht="15.75">
      <c r="A33" s="61"/>
      <c r="B33" s="45" t="s">
        <v>20</v>
      </c>
      <c r="C33" s="23">
        <f>SUM(C16:C32)</f>
        <v>9058.6</v>
      </c>
      <c r="D33" s="8">
        <f>SUM(D16:D32)</f>
        <v>53990</v>
      </c>
      <c r="E33" s="19">
        <f>SUM(E16:E32)</f>
        <v>70000.000289999996</v>
      </c>
      <c r="F33" s="19">
        <f>SUM(F16:F32)</f>
        <v>707.07070999999985</v>
      </c>
      <c r="G33" s="19">
        <f>SUM(G16:G32)</f>
        <v>70707.071000000011</v>
      </c>
      <c r="I33" s="44"/>
    </row>
  </sheetData>
  <mergeCells count="11">
    <mergeCell ref="A14:A15"/>
    <mergeCell ref="B14:B15"/>
    <mergeCell ref="D14:D15"/>
    <mergeCell ref="E14:F14"/>
    <mergeCell ref="G14:G15"/>
    <mergeCell ref="A12:G12"/>
    <mergeCell ref="D6:G6"/>
    <mergeCell ref="D7:G7"/>
    <mergeCell ref="D8:G8"/>
    <mergeCell ref="D9:G9"/>
    <mergeCell ref="A11:G1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5"/>
  <sheetViews>
    <sheetView workbookViewId="0">
      <selection activeCell="J1" sqref="J1"/>
    </sheetView>
  </sheetViews>
  <sheetFormatPr defaultRowHeight="12.75"/>
  <cols>
    <col min="1" max="1" width="6" customWidth="1"/>
    <col min="2" max="2" width="32" customWidth="1"/>
    <col min="3" max="3" width="27.85546875" customWidth="1"/>
    <col min="4" max="4" width="11.7109375" customWidth="1"/>
    <col min="5" max="5" width="12" customWidth="1"/>
    <col min="6" max="6" width="11.85546875" customWidth="1"/>
    <col min="7" max="7" width="12.140625" customWidth="1"/>
    <col min="8" max="8" width="11.85546875" customWidth="1"/>
    <col min="9" max="9" width="21.140625" customWidth="1"/>
    <col min="12" max="12" width="10.5703125" bestFit="1" customWidth="1"/>
  </cols>
  <sheetData>
    <row r="1" spans="1:10">
      <c r="E1" s="121"/>
      <c r="F1" s="121"/>
      <c r="G1" s="121"/>
      <c r="H1" s="70"/>
    </row>
    <row r="2" spans="1:10">
      <c r="D2" s="122"/>
      <c r="E2" s="122"/>
      <c r="F2" s="122"/>
      <c r="G2" s="122"/>
      <c r="H2" s="71"/>
    </row>
    <row r="3" spans="1:10">
      <c r="A3" s="2"/>
      <c r="B3" s="1"/>
      <c r="C3" s="1"/>
      <c r="D3" s="1"/>
      <c r="E3" s="80"/>
      <c r="F3" s="80"/>
      <c r="G3" s="120" t="s">
        <v>134</v>
      </c>
      <c r="H3" s="120"/>
      <c r="I3" s="120"/>
    </row>
    <row r="4" spans="1:10" ht="45" customHeight="1">
      <c r="A4" s="2"/>
      <c r="B4" s="1"/>
      <c r="C4" s="1"/>
      <c r="D4" s="1"/>
      <c r="E4" s="81"/>
      <c r="F4" s="81"/>
      <c r="G4" s="143" t="s">
        <v>135</v>
      </c>
      <c r="H4" s="143"/>
      <c r="I4" s="143"/>
    </row>
    <row r="5" spans="1:10">
      <c r="A5" s="2"/>
      <c r="B5" s="1"/>
      <c r="C5" s="1"/>
      <c r="D5" s="1"/>
      <c r="E5" s="120"/>
      <c r="F5" s="120"/>
      <c r="G5" s="120"/>
      <c r="H5" s="69"/>
    </row>
    <row r="6" spans="1:10" ht="15.75">
      <c r="A6" s="132" t="s">
        <v>61</v>
      </c>
      <c r="B6" s="133"/>
      <c r="C6" s="133"/>
      <c r="D6" s="133"/>
      <c r="E6" s="133"/>
      <c r="F6" s="133"/>
      <c r="G6" s="133"/>
      <c r="H6" s="133"/>
      <c r="I6" s="133"/>
      <c r="J6" s="133"/>
    </row>
    <row r="7" spans="1:10" ht="6.75" customHeight="1">
      <c r="A7" s="2"/>
      <c r="B7" s="1"/>
      <c r="C7" s="1"/>
      <c r="D7" s="1"/>
      <c r="E7" s="1"/>
      <c r="F7" s="1"/>
      <c r="G7" s="1"/>
      <c r="H7" s="1"/>
      <c r="I7" s="1"/>
      <c r="J7" s="1"/>
    </row>
    <row r="8" spans="1:10" ht="15.75" customHeight="1">
      <c r="A8" s="134" t="s">
        <v>0</v>
      </c>
      <c r="B8" s="134" t="s">
        <v>62</v>
      </c>
      <c r="C8" s="134" t="s">
        <v>63</v>
      </c>
      <c r="D8" s="134" t="s">
        <v>64</v>
      </c>
      <c r="E8" s="134"/>
      <c r="F8" s="134"/>
      <c r="G8" s="134"/>
      <c r="H8" s="134"/>
      <c r="I8" s="134" t="s">
        <v>65</v>
      </c>
      <c r="J8" s="1"/>
    </row>
    <row r="9" spans="1:10" ht="36.75" customHeight="1">
      <c r="A9" s="134"/>
      <c r="B9" s="134"/>
      <c r="C9" s="134"/>
      <c r="D9" s="86" t="s">
        <v>66</v>
      </c>
      <c r="E9" s="86" t="s">
        <v>67</v>
      </c>
      <c r="F9" s="86" t="s">
        <v>68</v>
      </c>
      <c r="G9" s="86" t="s">
        <v>69</v>
      </c>
      <c r="H9" s="86" t="s">
        <v>114</v>
      </c>
      <c r="I9" s="134"/>
      <c r="J9" s="1"/>
    </row>
    <row r="10" spans="1:10">
      <c r="A10" s="87">
        <v>1</v>
      </c>
      <c r="B10" s="87">
        <v>2</v>
      </c>
      <c r="C10" s="87">
        <v>3</v>
      </c>
      <c r="D10" s="87">
        <v>4</v>
      </c>
      <c r="E10" s="87">
        <v>5</v>
      </c>
      <c r="F10" s="87">
        <v>6</v>
      </c>
      <c r="G10" s="87">
        <v>7</v>
      </c>
      <c r="H10" s="87">
        <v>8</v>
      </c>
      <c r="I10" s="87">
        <v>9</v>
      </c>
      <c r="J10" s="1"/>
    </row>
    <row r="11" spans="1:10" ht="60.75" customHeight="1">
      <c r="A11" s="24">
        <v>1</v>
      </c>
      <c r="B11" s="88" t="s">
        <v>83</v>
      </c>
      <c r="C11" s="136" t="s">
        <v>70</v>
      </c>
      <c r="D11" s="89"/>
      <c r="E11" s="89"/>
      <c r="F11" s="89"/>
      <c r="G11" s="89"/>
      <c r="H11" s="89"/>
      <c r="I11" s="125" t="s">
        <v>71</v>
      </c>
      <c r="J11" s="1"/>
    </row>
    <row r="12" spans="1:10" ht="63">
      <c r="A12" s="126">
        <v>1</v>
      </c>
      <c r="B12" s="90" t="s">
        <v>84</v>
      </c>
      <c r="C12" s="136"/>
      <c r="D12" s="91">
        <f>D15+D18</f>
        <v>241151.54062000001</v>
      </c>
      <c r="E12" s="91">
        <f>E15+E18</f>
        <v>58480.807999999997</v>
      </c>
      <c r="F12" s="92">
        <f>F15+F18</f>
        <v>50961.600619999997</v>
      </c>
      <c r="G12" s="91">
        <f>G15+G18</f>
        <v>60804.061000000002</v>
      </c>
      <c r="H12" s="91">
        <f>H15+H18</f>
        <v>70905.070999999996</v>
      </c>
      <c r="I12" s="125"/>
      <c r="J12" s="1"/>
    </row>
    <row r="13" spans="1:10" ht="15.75">
      <c r="A13" s="127"/>
      <c r="B13" s="93" t="s">
        <v>132</v>
      </c>
      <c r="C13" s="136"/>
      <c r="D13" s="94">
        <f>E13+F13+G13+H13</f>
        <v>237500</v>
      </c>
      <c r="E13" s="94">
        <v>57500</v>
      </c>
      <c r="F13" s="94">
        <v>50000</v>
      </c>
      <c r="G13" s="94">
        <v>60000</v>
      </c>
      <c r="H13" s="94">
        <v>70000</v>
      </c>
      <c r="I13" s="125"/>
      <c r="J13" s="36"/>
    </row>
    <row r="14" spans="1:10" ht="15.75">
      <c r="A14" s="127"/>
      <c r="B14" s="95" t="s">
        <v>133</v>
      </c>
      <c r="C14" s="136"/>
      <c r="D14" s="74">
        <f>E14+F14+G14+H14</f>
        <v>2398.991</v>
      </c>
      <c r="E14" s="74">
        <v>580.80799999999999</v>
      </c>
      <c r="F14" s="74">
        <v>505.05099999999999</v>
      </c>
      <c r="G14" s="74">
        <v>606.06100000000004</v>
      </c>
      <c r="H14" s="74">
        <v>707.07100000000003</v>
      </c>
      <c r="I14" s="125"/>
      <c r="J14" s="37"/>
    </row>
    <row r="15" spans="1:10" ht="31.5">
      <c r="A15" s="128" t="s">
        <v>72</v>
      </c>
      <c r="B15" s="90" t="s">
        <v>85</v>
      </c>
      <c r="C15" s="136"/>
      <c r="D15" s="91">
        <f>D16+D17</f>
        <v>240056.54062000001</v>
      </c>
      <c r="E15" s="40">
        <f>E16+E17</f>
        <v>58080.807999999997</v>
      </c>
      <c r="F15" s="91">
        <f>F16+F17</f>
        <v>50662.600619999997</v>
      </c>
      <c r="G15" s="91">
        <f>G16+G17</f>
        <v>60606.061000000002</v>
      </c>
      <c r="H15" s="91">
        <v>70707.070999999996</v>
      </c>
      <c r="I15" s="125"/>
      <c r="J15" s="1"/>
    </row>
    <row r="16" spans="1:10" ht="15.75">
      <c r="A16" s="129"/>
      <c r="B16" s="96" t="s">
        <v>132</v>
      </c>
      <c r="C16" s="136"/>
      <c r="D16" s="94">
        <f>E16+F16+G16+H16</f>
        <v>237500</v>
      </c>
      <c r="E16" s="94">
        <v>57500</v>
      </c>
      <c r="F16" s="94">
        <v>50000</v>
      </c>
      <c r="G16" s="94">
        <v>60000</v>
      </c>
      <c r="H16" s="94">
        <v>70000</v>
      </c>
      <c r="I16" s="125"/>
      <c r="J16" s="38"/>
    </row>
    <row r="17" spans="1:10" ht="15.75">
      <c r="A17" s="129"/>
      <c r="B17" s="95" t="s">
        <v>131</v>
      </c>
      <c r="C17" s="136"/>
      <c r="D17" s="74">
        <f>E17+F17+G17+H17</f>
        <v>2556.5406200000002</v>
      </c>
      <c r="E17" s="74">
        <v>580.80799999999999</v>
      </c>
      <c r="F17" s="97">
        <v>662.60062000000005</v>
      </c>
      <c r="G17" s="74">
        <v>606.06100000000004</v>
      </c>
      <c r="H17" s="74">
        <v>707.07100000000003</v>
      </c>
      <c r="I17" s="125"/>
      <c r="J17" s="37"/>
    </row>
    <row r="18" spans="1:10" ht="126">
      <c r="A18" s="98" t="s">
        <v>73</v>
      </c>
      <c r="B18" s="90" t="s">
        <v>74</v>
      </c>
      <c r="C18" s="24" t="s">
        <v>75</v>
      </c>
      <c r="D18" s="91">
        <f>E18+F18+G18+H18</f>
        <v>1095</v>
      </c>
      <c r="E18" s="89">
        <v>400</v>
      </c>
      <c r="F18" s="89">
        <v>299</v>
      </c>
      <c r="G18" s="89">
        <v>198</v>
      </c>
      <c r="H18" s="89">
        <v>198</v>
      </c>
      <c r="I18" s="125"/>
      <c r="J18" s="1"/>
    </row>
    <row r="19" spans="1:10" ht="15.75">
      <c r="A19" s="130" t="s">
        <v>76</v>
      </c>
      <c r="B19" s="131"/>
      <c r="C19" s="131"/>
      <c r="D19" s="77">
        <f>D16+D17+D18</f>
        <v>241151.54062000001</v>
      </c>
      <c r="E19" s="77">
        <f>SUM(E16:E18)</f>
        <v>58480.807999999997</v>
      </c>
      <c r="F19" s="99">
        <f>SUM(F16:F18)</f>
        <v>50961.600619999997</v>
      </c>
      <c r="G19" s="77">
        <f>SUM(G16:G18)</f>
        <v>60804.061000000002</v>
      </c>
      <c r="H19" s="77">
        <f>SUM(H16:H18)</f>
        <v>70905.070999999996</v>
      </c>
      <c r="I19" s="100"/>
      <c r="J19" s="37"/>
    </row>
    <row r="20" spans="1:10" ht="78.75">
      <c r="A20" s="101">
        <v>2</v>
      </c>
      <c r="B20" s="102" t="s">
        <v>86</v>
      </c>
      <c r="C20" s="136" t="s">
        <v>70</v>
      </c>
      <c r="D20" s="136"/>
      <c r="E20" s="136"/>
      <c r="F20" s="136"/>
      <c r="G20" s="136"/>
      <c r="H20" s="136"/>
      <c r="I20" s="125" t="s">
        <v>71</v>
      </c>
      <c r="J20" s="1"/>
    </row>
    <row r="21" spans="1:10" ht="12.75" customHeight="1">
      <c r="A21" s="128" t="s">
        <v>77</v>
      </c>
      <c r="B21" s="123" t="s">
        <v>87</v>
      </c>
      <c r="C21" s="136"/>
      <c r="D21" s="135">
        <f>D23+D24</f>
        <v>163492.34700000001</v>
      </c>
      <c r="E21" s="135">
        <f>E23+E24</f>
        <v>36242.699999999997</v>
      </c>
      <c r="F21" s="135">
        <f>F23+F24</f>
        <v>42416.548999999999</v>
      </c>
      <c r="G21" s="135">
        <f>G23+G24</f>
        <v>42416.548999999999</v>
      </c>
      <c r="H21" s="135">
        <f>H23+H24</f>
        <v>42416.548999999999</v>
      </c>
      <c r="I21" s="145"/>
      <c r="J21" s="1"/>
    </row>
    <row r="22" spans="1:10" ht="53.25" customHeight="1">
      <c r="A22" s="128"/>
      <c r="B22" s="123"/>
      <c r="C22" s="136"/>
      <c r="D22" s="136"/>
      <c r="E22" s="136"/>
      <c r="F22" s="136"/>
      <c r="G22" s="136"/>
      <c r="H22" s="135"/>
      <c r="I22" s="145"/>
      <c r="J22" s="1"/>
    </row>
    <row r="23" spans="1:10" ht="31.5">
      <c r="A23" s="146"/>
      <c r="B23" s="82" t="s">
        <v>79</v>
      </c>
      <c r="C23" s="136"/>
      <c r="D23" s="73">
        <f>E23+F23+G23+H23</f>
        <v>154000</v>
      </c>
      <c r="E23" s="73">
        <v>34000</v>
      </c>
      <c r="F23" s="73">
        <v>40000</v>
      </c>
      <c r="G23" s="73">
        <v>40000</v>
      </c>
      <c r="H23" s="73">
        <v>40000</v>
      </c>
      <c r="I23" s="145"/>
      <c r="J23" s="1"/>
    </row>
    <row r="24" spans="1:10" ht="15.75">
      <c r="A24" s="146"/>
      <c r="B24" s="83" t="s">
        <v>80</v>
      </c>
      <c r="C24" s="136"/>
      <c r="D24" s="103">
        <f>E24+F24+G24+H24</f>
        <v>9492.3469999999998</v>
      </c>
      <c r="E24" s="104">
        <v>2242.6999999999998</v>
      </c>
      <c r="F24" s="74">
        <v>2416.549</v>
      </c>
      <c r="G24" s="74">
        <v>2416.549</v>
      </c>
      <c r="H24" s="74">
        <v>2416.549</v>
      </c>
      <c r="I24" s="145"/>
      <c r="J24" s="1"/>
    </row>
    <row r="25" spans="1:10" ht="15.75" customHeight="1">
      <c r="A25" s="139" t="s">
        <v>88</v>
      </c>
      <c r="B25" s="123" t="s">
        <v>90</v>
      </c>
      <c r="C25" s="136"/>
      <c r="D25" s="118">
        <f>D27+D28</f>
        <v>3918.65832</v>
      </c>
      <c r="E25" s="118">
        <f>E27+E28</f>
        <v>3918.65832</v>
      </c>
      <c r="F25" s="118">
        <v>0</v>
      </c>
      <c r="G25" s="118">
        <v>0</v>
      </c>
      <c r="H25" s="135">
        <v>0</v>
      </c>
      <c r="I25" s="145"/>
      <c r="J25" s="1"/>
    </row>
    <row r="26" spans="1:10" ht="76.5" customHeight="1">
      <c r="A26" s="139"/>
      <c r="B26" s="123"/>
      <c r="C26" s="136"/>
      <c r="D26" s="118"/>
      <c r="E26" s="118"/>
      <c r="F26" s="118"/>
      <c r="G26" s="118"/>
      <c r="H26" s="135"/>
      <c r="I26" s="145"/>
      <c r="J26" s="1"/>
    </row>
    <row r="27" spans="1:10" ht="31.5">
      <c r="A27" s="139"/>
      <c r="B27" s="82" t="s">
        <v>79</v>
      </c>
      <c r="C27" s="136"/>
      <c r="D27" s="50">
        <f>E27+F27+G27+H27</f>
        <v>3879.4717300000002</v>
      </c>
      <c r="E27" s="50">
        <v>3879.4717300000002</v>
      </c>
      <c r="F27" s="50">
        <v>0</v>
      </c>
      <c r="G27" s="50">
        <v>0</v>
      </c>
      <c r="H27" s="50">
        <v>0</v>
      </c>
      <c r="I27" s="145"/>
      <c r="J27" s="1"/>
    </row>
    <row r="28" spans="1:10" ht="15.75">
      <c r="A28" s="139"/>
      <c r="B28" s="83" t="s">
        <v>80</v>
      </c>
      <c r="C28" s="136"/>
      <c r="D28" s="74">
        <f>E28+F28+G28+H28</f>
        <v>39.186590000000002</v>
      </c>
      <c r="E28" s="104">
        <v>39.186590000000002</v>
      </c>
      <c r="F28" s="74">
        <v>0</v>
      </c>
      <c r="G28" s="74">
        <v>0</v>
      </c>
      <c r="H28" s="74">
        <v>0</v>
      </c>
      <c r="I28" s="145"/>
      <c r="J28" s="1"/>
    </row>
    <row r="29" spans="1:10" ht="15.75" customHeight="1">
      <c r="A29" s="138" t="s">
        <v>89</v>
      </c>
      <c r="B29" s="123" t="s">
        <v>136</v>
      </c>
      <c r="C29" s="136"/>
      <c r="D29" s="119">
        <f>D31+D32</f>
        <v>925.33834999999999</v>
      </c>
      <c r="E29" s="124">
        <f>E31+E32</f>
        <v>925.33834999999999</v>
      </c>
      <c r="F29" s="119">
        <f>F31+F32</f>
        <v>0</v>
      </c>
      <c r="G29" s="119">
        <f>G31+G32</f>
        <v>0</v>
      </c>
      <c r="H29" s="118">
        <v>0</v>
      </c>
      <c r="I29" s="145"/>
      <c r="J29" s="1"/>
    </row>
    <row r="30" spans="1:10" ht="68.25" customHeight="1">
      <c r="A30" s="139"/>
      <c r="B30" s="123"/>
      <c r="C30" s="136"/>
      <c r="D30" s="119"/>
      <c r="E30" s="124"/>
      <c r="F30" s="119"/>
      <c r="G30" s="119"/>
      <c r="H30" s="118"/>
      <c r="I30" s="145"/>
      <c r="J30" s="1"/>
    </row>
    <row r="31" spans="1:10" ht="31.5">
      <c r="A31" s="139"/>
      <c r="B31" s="82" t="s">
        <v>79</v>
      </c>
      <c r="C31" s="136"/>
      <c r="D31" s="75">
        <f>E31</f>
        <v>916.08496649999995</v>
      </c>
      <c r="E31" s="105">
        <v>916.08496649999995</v>
      </c>
      <c r="F31" s="75">
        <v>0</v>
      </c>
      <c r="G31" s="75">
        <v>0</v>
      </c>
      <c r="H31" s="84">
        <v>0</v>
      </c>
      <c r="I31" s="145"/>
      <c r="J31" s="1"/>
    </row>
    <row r="32" spans="1:10" ht="15.75">
      <c r="A32" s="139"/>
      <c r="B32" s="83" t="s">
        <v>80</v>
      </c>
      <c r="C32" s="136"/>
      <c r="D32" s="74">
        <f>E32</f>
        <v>9.2533835</v>
      </c>
      <c r="E32" s="106">
        <v>9.2533835</v>
      </c>
      <c r="F32" s="74">
        <v>0</v>
      </c>
      <c r="G32" s="74">
        <v>0</v>
      </c>
      <c r="H32" s="74">
        <v>0</v>
      </c>
      <c r="I32" s="145"/>
      <c r="J32" s="1"/>
    </row>
    <row r="33" spans="1:12" ht="15.75" customHeight="1">
      <c r="A33" s="140" t="s">
        <v>139</v>
      </c>
      <c r="B33" s="123" t="s">
        <v>137</v>
      </c>
      <c r="C33" s="136"/>
      <c r="D33" s="118">
        <f>D35+D36</f>
        <v>620</v>
      </c>
      <c r="E33" s="118">
        <f>E35+E36</f>
        <v>620</v>
      </c>
      <c r="F33" s="119">
        <f>F35+F36</f>
        <v>0</v>
      </c>
      <c r="G33" s="119">
        <f>G35+G36</f>
        <v>0</v>
      </c>
      <c r="H33" s="118">
        <v>0</v>
      </c>
      <c r="I33" s="145"/>
      <c r="J33" s="1"/>
    </row>
    <row r="34" spans="1:12" ht="84" customHeight="1">
      <c r="A34" s="141"/>
      <c r="B34" s="123"/>
      <c r="C34" s="136"/>
      <c r="D34" s="118"/>
      <c r="E34" s="118"/>
      <c r="F34" s="119"/>
      <c r="G34" s="119"/>
      <c r="H34" s="118"/>
      <c r="I34" s="145"/>
      <c r="J34" s="1"/>
      <c r="L34" s="66"/>
    </row>
    <row r="35" spans="1:12" ht="31.5">
      <c r="A35" s="141"/>
      <c r="B35" s="82" t="s">
        <v>79</v>
      </c>
      <c r="C35" s="136"/>
      <c r="D35" s="84">
        <f>E35+F35+G35</f>
        <v>613.79999999999995</v>
      </c>
      <c r="E35" s="84">
        <v>613.79999999999995</v>
      </c>
      <c r="F35" s="75">
        <v>0</v>
      </c>
      <c r="G35" s="75">
        <v>0</v>
      </c>
      <c r="H35" s="84">
        <v>0</v>
      </c>
      <c r="I35" s="145"/>
      <c r="J35" s="1"/>
    </row>
    <row r="36" spans="1:12" ht="15.75">
      <c r="A36" s="142"/>
      <c r="B36" s="83" t="s">
        <v>80</v>
      </c>
      <c r="C36" s="136"/>
      <c r="D36" s="74">
        <f>E36+F36+G36</f>
        <v>6.2</v>
      </c>
      <c r="E36" s="74">
        <v>6.2</v>
      </c>
      <c r="F36" s="74">
        <v>0</v>
      </c>
      <c r="G36" s="74">
        <v>0</v>
      </c>
      <c r="H36" s="74">
        <v>0</v>
      </c>
      <c r="I36" s="145"/>
      <c r="J36" s="1"/>
    </row>
    <row r="37" spans="1:12" ht="15.75" customHeight="1">
      <c r="A37" s="139" t="s">
        <v>140</v>
      </c>
      <c r="B37" s="123" t="s">
        <v>138</v>
      </c>
      <c r="C37" s="136"/>
      <c r="D37" s="118">
        <f>E37+F37+G37</f>
        <v>596.59960000000001</v>
      </c>
      <c r="E37" s="118">
        <f>E39+E40</f>
        <v>596.59960000000001</v>
      </c>
      <c r="F37" s="119">
        <v>0</v>
      </c>
      <c r="G37" s="119">
        <v>0</v>
      </c>
      <c r="H37" s="118">
        <v>0</v>
      </c>
      <c r="I37" s="145"/>
      <c r="J37" s="1"/>
    </row>
    <row r="38" spans="1:12" ht="130.5" customHeight="1">
      <c r="A38" s="139"/>
      <c r="B38" s="123"/>
      <c r="C38" s="136"/>
      <c r="D38" s="118"/>
      <c r="E38" s="118"/>
      <c r="F38" s="119"/>
      <c r="G38" s="119"/>
      <c r="H38" s="118"/>
      <c r="I38" s="145"/>
      <c r="J38" s="1"/>
    </row>
    <row r="39" spans="1:12" ht="31.5">
      <c r="A39" s="139"/>
      <c r="B39" s="82" t="s">
        <v>79</v>
      </c>
      <c r="C39" s="136"/>
      <c r="D39" s="85">
        <f t="shared" ref="D39:D40" si="0">E39+F39+G39</f>
        <v>590.64300000000003</v>
      </c>
      <c r="E39" s="85">
        <v>590.64300000000003</v>
      </c>
      <c r="F39" s="85">
        <v>0</v>
      </c>
      <c r="G39" s="85">
        <v>0</v>
      </c>
      <c r="H39" s="84">
        <v>0</v>
      </c>
      <c r="I39" s="145"/>
      <c r="J39" s="1"/>
    </row>
    <row r="40" spans="1:12" ht="15.75">
      <c r="A40" s="139"/>
      <c r="B40" s="83" t="s">
        <v>80</v>
      </c>
      <c r="C40" s="136"/>
      <c r="D40" s="74">
        <f t="shared" si="0"/>
        <v>5.9565999999999999</v>
      </c>
      <c r="E40" s="97">
        <v>5.9565999999999999</v>
      </c>
      <c r="F40" s="103">
        <v>0</v>
      </c>
      <c r="G40" s="103">
        <v>0</v>
      </c>
      <c r="H40" s="74">
        <v>0</v>
      </c>
      <c r="I40" s="145"/>
      <c r="J40" s="1"/>
    </row>
    <row r="41" spans="1:12" ht="15.75" customHeight="1">
      <c r="A41" s="137" t="s">
        <v>78</v>
      </c>
      <c r="B41" s="137"/>
      <c r="C41" s="137"/>
      <c r="D41" s="77">
        <f t="shared" ref="D41:D45" si="1">E41+F41+G41+H41</f>
        <v>169552.94326999999</v>
      </c>
      <c r="E41" s="77">
        <f>E21+E25+E29+E33+E37</f>
        <v>42303.296269999999</v>
      </c>
      <c r="F41" s="107">
        <f>SUM(F23,F24)</f>
        <v>42416.548999999999</v>
      </c>
      <c r="G41" s="107">
        <f>SUM(G23,G24)</f>
        <v>42416.548999999999</v>
      </c>
      <c r="H41" s="77">
        <f>H23+H24</f>
        <v>42416.548999999999</v>
      </c>
      <c r="I41" s="145"/>
      <c r="J41" s="1"/>
    </row>
    <row r="42" spans="1:12" ht="31.5">
      <c r="A42" s="41"/>
      <c r="B42" s="43" t="s">
        <v>91</v>
      </c>
      <c r="C42" s="42"/>
      <c r="D42" s="76">
        <f t="shared" si="1"/>
        <v>159999.99969650002</v>
      </c>
      <c r="E42" s="76">
        <f>E39+E35+E31+E27+E23</f>
        <v>39999.999696500003</v>
      </c>
      <c r="F42" s="76">
        <v>40000</v>
      </c>
      <c r="G42" s="76">
        <v>40000</v>
      </c>
      <c r="H42" s="76">
        <v>40000</v>
      </c>
      <c r="I42" s="108"/>
      <c r="J42" s="1"/>
    </row>
    <row r="43" spans="1:12" ht="15.75">
      <c r="A43" s="41"/>
      <c r="B43" s="43" t="s">
        <v>92</v>
      </c>
      <c r="C43" s="42"/>
      <c r="D43" s="76">
        <f t="shared" si="1"/>
        <v>9552.9435734999988</v>
      </c>
      <c r="E43" s="76">
        <f>E24+E28+E32+E36+E40</f>
        <v>2303.2965734999993</v>
      </c>
      <c r="F43" s="76">
        <f>F24</f>
        <v>2416.549</v>
      </c>
      <c r="G43" s="76">
        <f>G24</f>
        <v>2416.549</v>
      </c>
      <c r="H43" s="76">
        <f>H24</f>
        <v>2416.549</v>
      </c>
      <c r="I43" s="108"/>
      <c r="J43" s="1"/>
    </row>
    <row r="44" spans="1:12" ht="47.25">
      <c r="A44" s="41"/>
      <c r="B44" s="43" t="s">
        <v>93</v>
      </c>
      <c r="C44" s="42"/>
      <c r="D44" s="76">
        <f t="shared" si="1"/>
        <v>743.39229999999998</v>
      </c>
      <c r="E44" s="76">
        <v>743.39229999999998</v>
      </c>
      <c r="F44" s="76">
        <v>0</v>
      </c>
      <c r="G44" s="76">
        <v>0</v>
      </c>
      <c r="H44" s="76">
        <v>0</v>
      </c>
      <c r="I44" s="108"/>
      <c r="J44" s="1"/>
    </row>
    <row r="45" spans="1:12" ht="14.25" customHeight="1">
      <c r="A45" s="144" t="s">
        <v>81</v>
      </c>
      <c r="B45" s="144"/>
      <c r="C45" s="109"/>
      <c r="D45" s="110">
        <f t="shared" si="1"/>
        <v>410704.48388999997</v>
      </c>
      <c r="E45" s="110">
        <f>E12+E41</f>
        <v>100784.10427</v>
      </c>
      <c r="F45" s="110">
        <f>F12+F21</f>
        <v>93378.149619999997</v>
      </c>
      <c r="G45" s="110">
        <f>G12+G21</f>
        <v>103220.61</v>
      </c>
      <c r="H45" s="110">
        <f>H12+H21</f>
        <v>113321.62</v>
      </c>
      <c r="I45" s="111"/>
      <c r="J45" s="1"/>
    </row>
  </sheetData>
  <mergeCells count="56">
    <mergeCell ref="A45:B45"/>
    <mergeCell ref="B25:B26"/>
    <mergeCell ref="D21:D22"/>
    <mergeCell ref="E21:E22"/>
    <mergeCell ref="A25:A28"/>
    <mergeCell ref="D25:D26"/>
    <mergeCell ref="E25:E26"/>
    <mergeCell ref="C20:C40"/>
    <mergeCell ref="A21:A24"/>
    <mergeCell ref="A41:C41"/>
    <mergeCell ref="F21:F22"/>
    <mergeCell ref="F25:F26"/>
    <mergeCell ref="G25:G26"/>
    <mergeCell ref="G21:G22"/>
    <mergeCell ref="B37:B38"/>
    <mergeCell ref="A29:A32"/>
    <mergeCell ref="A37:A40"/>
    <mergeCell ref="A33:A36"/>
    <mergeCell ref="H21:H22"/>
    <mergeCell ref="H25:H26"/>
    <mergeCell ref="D20:H20"/>
    <mergeCell ref="C11:C17"/>
    <mergeCell ref="B21:B22"/>
    <mergeCell ref="I11:I18"/>
    <mergeCell ref="A12:A14"/>
    <mergeCell ref="A15:A17"/>
    <mergeCell ref="A19:C19"/>
    <mergeCell ref="A6:J6"/>
    <mergeCell ref="A8:A9"/>
    <mergeCell ref="B8:B9"/>
    <mergeCell ref="C8:C9"/>
    <mergeCell ref="I8:I9"/>
    <mergeCell ref="D8:H8"/>
    <mergeCell ref="E5:G5"/>
    <mergeCell ref="E1:G1"/>
    <mergeCell ref="D2:G2"/>
    <mergeCell ref="B29:B30"/>
    <mergeCell ref="B33:B34"/>
    <mergeCell ref="D29:D30"/>
    <mergeCell ref="E29:E30"/>
    <mergeCell ref="F29:F30"/>
    <mergeCell ref="G29:G30"/>
    <mergeCell ref="D33:D34"/>
    <mergeCell ref="E33:E34"/>
    <mergeCell ref="F33:F34"/>
    <mergeCell ref="G33:G34"/>
    <mergeCell ref="G4:I4"/>
    <mergeCell ref="G3:I3"/>
    <mergeCell ref="I20:I41"/>
    <mergeCell ref="H29:H30"/>
    <mergeCell ref="H33:H34"/>
    <mergeCell ref="D37:D38"/>
    <mergeCell ref="E37:E38"/>
    <mergeCell ref="F37:F38"/>
    <mergeCell ref="G37:G38"/>
    <mergeCell ref="H37:H38"/>
  </mergeCells>
  <pageMargins left="0.70866141732283472" right="0.70866141732283472" top="0.35433070866141736" bottom="0.35433070866141736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2020г</vt:lpstr>
      <vt:lpstr>2021 год</vt:lpstr>
      <vt:lpstr>2022 год </vt:lpstr>
      <vt:lpstr>2023 год </vt:lpstr>
      <vt:lpstr>Перечень прогр.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2020-11-30T12:51:31Z</cp:lastPrinted>
  <dcterms:created xsi:type="dcterms:W3CDTF">1996-10-08T23:32:33Z</dcterms:created>
  <dcterms:modified xsi:type="dcterms:W3CDTF">2020-12-01T09:06:25Z</dcterms:modified>
</cp:coreProperties>
</file>